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725"/>
  <workbookPr filterPrivacy="1" codeName="ThisWorkbook" checkCompatibility="1" autoCompressPictures="0"/>
  <bookViews>
    <workbookView xWindow="-31020" yWindow="-17040" windowWidth="30560" windowHeight="24480" tabRatio="299"/>
  </bookViews>
  <sheets>
    <sheet name="Etape 4" sheetId="30" r:id="rId1"/>
    <sheet name="Blatt1" sheetId="31" state="hidden" r:id="rId2"/>
  </sheets>
  <definedNames>
    <definedName name="_xlnm.Print_Area" localSheetId="0">'Etape 4'!$B$1:$K$96</definedName>
    <definedName name="Zins" localSheetId="0">'Etape 4'!$D$13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47" i="30" l="1"/>
  <c r="G47" i="30"/>
  <c r="H47" i="30"/>
  <c r="E47" i="30"/>
  <c r="F42" i="30"/>
  <c r="G42" i="30"/>
  <c r="H42" i="30"/>
  <c r="E42" i="30"/>
  <c r="H8" i="30"/>
  <c r="E43" i="30"/>
  <c r="F33" i="30"/>
  <c r="H33" i="30"/>
  <c r="G26" i="30"/>
  <c r="G58" i="30"/>
  <c r="E84" i="30"/>
  <c r="F43" i="30"/>
  <c r="F32" i="30"/>
  <c r="H32" i="30"/>
  <c r="F26" i="30"/>
  <c r="F58" i="30"/>
  <c r="F84" i="30"/>
  <c r="G43" i="30"/>
  <c r="F31" i="30"/>
  <c r="H31" i="30"/>
  <c r="E26" i="30"/>
  <c r="E58" i="30"/>
  <c r="G84" i="30"/>
  <c r="H43" i="30"/>
  <c r="H84" i="30"/>
  <c r="E44" i="30"/>
  <c r="G27" i="30"/>
  <c r="G59" i="30"/>
  <c r="E85" i="30"/>
  <c r="F44" i="30"/>
  <c r="F27" i="30"/>
  <c r="F59" i="30"/>
  <c r="F85" i="30"/>
  <c r="G44" i="30"/>
  <c r="E27" i="30"/>
  <c r="E59" i="30"/>
  <c r="G85" i="30"/>
  <c r="H44" i="30"/>
  <c r="H85" i="30"/>
  <c r="E45" i="30"/>
  <c r="G28" i="30"/>
  <c r="G60" i="30"/>
  <c r="E86" i="30"/>
  <c r="F45" i="30"/>
  <c r="F28" i="30"/>
  <c r="F60" i="30"/>
  <c r="F86" i="30"/>
  <c r="G45" i="30"/>
  <c r="E28" i="30"/>
  <c r="E60" i="30"/>
  <c r="G86" i="30"/>
  <c r="H45" i="30"/>
  <c r="H86" i="30"/>
  <c r="F88" i="30"/>
  <c r="E88" i="30"/>
  <c r="H88" i="30"/>
  <c r="J88" i="30"/>
  <c r="G21" i="30"/>
  <c r="G53" i="30"/>
  <c r="E77" i="30"/>
  <c r="F21" i="30"/>
  <c r="F53" i="30"/>
  <c r="F77" i="30"/>
  <c r="E53" i="30"/>
  <c r="G77" i="30"/>
  <c r="H77" i="30"/>
  <c r="G22" i="30"/>
  <c r="G54" i="30"/>
  <c r="E78" i="30"/>
  <c r="F22" i="30"/>
  <c r="F54" i="30"/>
  <c r="F78" i="30"/>
  <c r="E22" i="30"/>
  <c r="E54" i="30"/>
  <c r="G78" i="30"/>
  <c r="H78" i="30"/>
  <c r="G23" i="30"/>
  <c r="G55" i="30"/>
  <c r="E79" i="30"/>
  <c r="F23" i="30"/>
  <c r="F55" i="30"/>
  <c r="F79" i="30"/>
  <c r="E23" i="30"/>
  <c r="E55" i="30"/>
  <c r="G79" i="30"/>
  <c r="H79" i="30"/>
  <c r="F81" i="30"/>
  <c r="E81" i="30"/>
  <c r="H81" i="30"/>
  <c r="J81" i="30"/>
  <c r="G16" i="30"/>
  <c r="G48" i="30"/>
  <c r="E70" i="30"/>
  <c r="F16" i="30"/>
  <c r="F48" i="30"/>
  <c r="F70" i="30"/>
  <c r="E48" i="30"/>
  <c r="G70" i="30"/>
  <c r="H70" i="30"/>
  <c r="G17" i="30"/>
  <c r="G49" i="30"/>
  <c r="E71" i="30"/>
  <c r="F17" i="30"/>
  <c r="F49" i="30"/>
  <c r="F71" i="30"/>
  <c r="E17" i="30"/>
  <c r="E49" i="30"/>
  <c r="G71" i="30"/>
  <c r="H71" i="30"/>
  <c r="G18" i="30"/>
  <c r="G50" i="30"/>
  <c r="E72" i="30"/>
  <c r="F18" i="30"/>
  <c r="F50" i="30"/>
  <c r="F72" i="30"/>
  <c r="E18" i="30"/>
  <c r="E50" i="30"/>
  <c r="G72" i="30"/>
  <c r="H72" i="30"/>
  <c r="F74" i="30"/>
  <c r="E74" i="30"/>
  <c r="H74" i="30"/>
  <c r="J74" i="30"/>
  <c r="E63" i="30"/>
  <c r="F63" i="30"/>
  <c r="G63" i="30"/>
  <c r="H63" i="30"/>
  <c r="E64" i="30"/>
  <c r="F64" i="30"/>
  <c r="G64" i="30"/>
  <c r="H64" i="30"/>
  <c r="E65" i="30"/>
  <c r="F65" i="30"/>
  <c r="G65" i="30"/>
  <c r="H65" i="30"/>
  <c r="F67" i="30"/>
  <c r="E67" i="30"/>
  <c r="H67" i="30"/>
  <c r="J67" i="30"/>
  <c r="K96" i="30"/>
  <c r="C18" i="30"/>
  <c r="C23" i="30"/>
  <c r="C28" i="30"/>
  <c r="C60" i="30"/>
  <c r="C17" i="30"/>
  <c r="C22" i="30"/>
  <c r="C27" i="30"/>
  <c r="C59" i="30"/>
  <c r="C16" i="30"/>
  <c r="C21" i="30"/>
  <c r="C26" i="30"/>
  <c r="C58" i="30"/>
  <c r="C55" i="30"/>
  <c r="C54" i="30"/>
  <c r="C53" i="30"/>
  <c r="C50" i="30"/>
  <c r="C49" i="30"/>
  <c r="C48" i="30"/>
  <c r="C44" i="30"/>
  <c r="C45" i="30"/>
  <c r="C43" i="30"/>
  <c r="E48" i="31"/>
  <c r="F48" i="31"/>
  <c r="G48" i="31"/>
  <c r="E49" i="31"/>
  <c r="F49" i="31"/>
  <c r="G49" i="31"/>
  <c r="E50" i="31"/>
  <c r="F50" i="31"/>
  <c r="G50" i="31"/>
  <c r="E51" i="31"/>
  <c r="F51" i="31"/>
  <c r="G51" i="31"/>
  <c r="C50" i="31"/>
  <c r="C51" i="31"/>
  <c r="C49" i="31"/>
  <c r="H28" i="30"/>
  <c r="H27" i="30"/>
  <c r="E21" i="30"/>
  <c r="E16" i="30"/>
  <c r="C65" i="30"/>
  <c r="C64" i="30"/>
  <c r="C63" i="30"/>
  <c r="H60" i="30"/>
  <c r="H59" i="30"/>
  <c r="H58" i="30"/>
  <c r="H23" i="30"/>
  <c r="H55" i="30"/>
  <c r="H22" i="30"/>
  <c r="H54" i="30"/>
  <c r="H21" i="30"/>
  <c r="H53" i="30"/>
  <c r="H18" i="30"/>
  <c r="H50" i="30"/>
  <c r="H17" i="30"/>
  <c r="H49" i="30"/>
  <c r="H16" i="30"/>
  <c r="H48" i="30"/>
</calcChain>
</file>

<file path=xl/sharedStrings.xml><?xml version="1.0" encoding="utf-8"?>
<sst xmlns="http://schemas.openxmlformats.org/spreadsheetml/2006/main" count="102" uniqueCount="65">
  <si>
    <t>Angebote</t>
  </si>
  <si>
    <t>10 Jahre</t>
  </si>
  <si>
    <t>7 Jahre</t>
  </si>
  <si>
    <t>5 Jahre</t>
  </si>
  <si>
    <t>3 Jahre</t>
  </si>
  <si>
    <t>ZKB</t>
  </si>
  <si>
    <t>CS</t>
  </si>
  <si>
    <t>Raiffeisen</t>
  </si>
  <si>
    <t>Szenario 1</t>
  </si>
  <si>
    <t>Szenario 2</t>
  </si>
  <si>
    <t>Dein Szenario</t>
  </si>
  <si>
    <t xml:space="preserve"> Raiffeisen</t>
  </si>
  <si>
    <t xml:space="preserve"> CS</t>
  </si>
  <si>
    <t xml:space="preserve">  </t>
  </si>
  <si>
    <t>Etape 4: La durée idéale de ton hypothèque</t>
  </si>
  <si>
    <t>Clique sur le lien vers YouTube pour une vidéo de démonstration (mode d'emploi)</t>
  </si>
  <si>
    <t xml:space="preserve"> M o d e   d ' e m p l o i</t>
  </si>
  <si>
    <t>Déplace notre pierre de curling sur le montant total de ton hypothèque.</t>
  </si>
  <si>
    <t xml:space="preserve"> O f f r e s   h y p o t h é c a i r e s</t>
  </si>
  <si>
    <t>Montant total de ton hypothèque</t>
  </si>
  <si>
    <t>Offres</t>
  </si>
  <si>
    <r>
      <t xml:space="preserve">3 </t>
    </r>
    <r>
      <rPr>
        <sz val="10"/>
        <color theme="0"/>
        <rFont val="Georgia"/>
      </rPr>
      <t>ans</t>
    </r>
  </si>
  <si>
    <r>
      <t>5</t>
    </r>
    <r>
      <rPr>
        <sz val="10"/>
        <color theme="0"/>
        <rFont val="Georgia"/>
      </rPr>
      <t xml:space="preserve"> ans</t>
    </r>
  </si>
  <si>
    <r>
      <t xml:space="preserve">7 </t>
    </r>
    <r>
      <rPr>
        <sz val="10"/>
        <color theme="0"/>
        <rFont val="Georgia"/>
      </rPr>
      <t>ans</t>
    </r>
  </si>
  <si>
    <r>
      <t>10</t>
    </r>
    <r>
      <rPr>
        <sz val="10"/>
        <color theme="0"/>
        <rFont val="Georgia"/>
      </rPr>
      <t xml:space="preserve"> ans</t>
    </r>
  </si>
  <si>
    <t>Ton propre scénario</t>
  </si>
  <si>
    <t>Hausse/baisse du taux hypothécaire à 3 ans de...</t>
  </si>
  <si>
    <t>Hausse/baisse du taux hypothécaire à 5 ans de...</t>
  </si>
  <si>
    <t>Hausse/baisse du taux hypothécaire à 7 ans de...</t>
  </si>
  <si>
    <t>Diverses offres pour des durées de 3-5-7-10 ans.</t>
  </si>
  <si>
    <t>Cherche sur www.comparis.ch les offres de tes trois banques favorites et</t>
  </si>
  <si>
    <t>reporte ces offres pour chacune des données dans le tableau.</t>
  </si>
  <si>
    <t>Lien vers les offres hypothécaires</t>
  </si>
  <si>
    <t>Inscris ici ta propre vue sur les taux d'intérêt.</t>
  </si>
  <si>
    <t>Evolution du taux hypothécaire à 3 ans (0% signifie que le taux reste à son niveau actuel)</t>
  </si>
  <si>
    <t>Evolution du taux hypothécaire à 5 ans (0% signifie que le taux reste à son niveau actuel)</t>
  </si>
  <si>
    <t>Evolution du taux hypothécaire à 7 ans (0% signifie que le taux reste à son niveau actuel)</t>
  </si>
  <si>
    <t>Le graphique représente ta prévision de l'évolution des taux hypothécaires. Déplace les pierres 
de curling et visulise directement tes prévisions.
Dans le tableau en orange (au point 4. Evolution des taux selon tes prévisions), 
tu trouveras les résultats de ton propre scénario. La meilleure stratégie pour toi, 
si tes prévisions sont correctes, apparaît en vert.</t>
  </si>
  <si>
    <t xml:space="preserve"> L e s   4   s c é n a r i o s</t>
  </si>
  <si>
    <t>Taux constants</t>
  </si>
  <si>
    <t>Hausse de 1% (+1%)</t>
  </si>
  <si>
    <t>Baisse de 1% (-1%)</t>
  </si>
  <si>
    <t>Tes prévisions</t>
  </si>
  <si>
    <t>TON POTENTIEL D'ECONOMIES</t>
  </si>
  <si>
    <t>2. Hausse des taux sur toutes les durées (+1%)</t>
  </si>
  <si>
    <t>3. Baisse des taux sur toutes les durées (-1%)</t>
  </si>
  <si>
    <t>4. Evolution des taux selon tes prévisions</t>
  </si>
  <si>
    <t>3 + 7 ans</t>
  </si>
  <si>
    <t>5 + 5 ans</t>
  </si>
  <si>
    <t>7 + 3 ans</t>
  </si>
  <si>
    <t>10 ans</t>
  </si>
  <si>
    <t xml:space="preserve"> T e s   n o t e s   p e r s o n n e l l e s</t>
  </si>
  <si>
    <t>Notes</t>
  </si>
  <si>
    <t>Tu peux écrire tes notes personnelles ici.</t>
  </si>
  <si>
    <t>© HypoPilot 2015 - Tous droits réservés. Plus d'informations sur: www.hypopilot.ch</t>
  </si>
  <si>
    <t>E x p l i c a t i o n s</t>
  </si>
  <si>
    <t>1. Environnement de taux stables</t>
  </si>
  <si>
    <r>
      <t xml:space="preserve">Ce tableau compare les diverses stratégies pour ton hypothèque </t>
    </r>
    <r>
      <rPr>
        <b/>
        <sz val="10"/>
        <color theme="4"/>
        <rFont val="Georgia"/>
        <family val="1"/>
      </rPr>
      <t>si les taux hypothécaires actuels restent stables durant les 10 prochaines années</t>
    </r>
    <r>
      <rPr>
        <sz val="10"/>
        <color theme="4"/>
        <rFont val="Georgia"/>
        <family val="1"/>
      </rPr>
      <t>. En cas de taux stables, c'est la stratégie décrite en vert qui est la plus favorable.</t>
    </r>
  </si>
  <si>
    <r>
      <t xml:space="preserve">Ce tableau compare les diverses stratégies pour ton hypothèque </t>
    </r>
    <r>
      <rPr>
        <b/>
        <sz val="10"/>
        <color theme="4"/>
        <rFont val="Georgia"/>
        <family val="1"/>
      </rPr>
      <t>si les taux hypothécaires corrigeaient à la hausse de 1% juste après les avoir fixés</t>
    </r>
    <r>
      <rPr>
        <sz val="10"/>
        <color theme="4"/>
        <rFont val="Georgia"/>
        <family val="1"/>
      </rPr>
      <t>. En cas de hausse des taux de 1%, c'est la stratégie décrite en vert qui est la plus favorable.</t>
    </r>
  </si>
  <si>
    <r>
      <t xml:space="preserve">Ce tableau compare les diverses stratégies pour ton hypothèque </t>
    </r>
    <r>
      <rPr>
        <b/>
        <sz val="10"/>
        <color theme="4"/>
        <rFont val="Georgia"/>
        <family val="1"/>
      </rPr>
      <t>si les taux hypothécaires corrigeaient à la baisse de 1% juste après les avoir fixés</t>
    </r>
    <r>
      <rPr>
        <sz val="10"/>
        <color theme="4"/>
        <rFont val="Georgia"/>
        <family val="1"/>
      </rPr>
      <t>. En cas de baisse des taux de 1%, c'est la stratégie décrite en vert qui est la plus favorable.</t>
    </r>
  </si>
  <si>
    <r>
      <t xml:space="preserve">Ce tableau compare les diverses stratégies pour ton hypothèque </t>
    </r>
    <r>
      <rPr>
        <b/>
        <sz val="10"/>
        <color rgb="FF797B7E"/>
        <rFont val="Georgia"/>
        <family val="1"/>
      </rPr>
      <t>si les taux hypothécaires évoluaient en ligne avec tes prévisions juste après les avoir fixés</t>
    </r>
    <r>
      <rPr>
        <sz val="10"/>
        <color rgb="FF797B7E"/>
        <rFont val="Georgia"/>
        <family val="1"/>
      </rPr>
      <t>. C'est à nouveau la stratégie décrite en vert qui est la plus favorable.</t>
    </r>
  </si>
  <si>
    <t xml:space="preserve"> Migros Bank</t>
  </si>
  <si>
    <t>3 ans</t>
  </si>
  <si>
    <t>5 ans</t>
  </si>
  <si>
    <t>7 ans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</si>
</sst>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_ ;_ * \-#,##0_ ;_ * &quot;-&quot;??_ ;_ @_ "/>
    <numFmt numFmtId="165" formatCode="0.0%"/>
  </numFmts>
  <fonts count="26" x14ac:knownFonts="1">
    <font>
      <sz val="8"/>
      <name val="Courier New"/>
      <family val="3"/>
    </font>
    <font>
      <sz val="10"/>
      <name val="Arial"/>
    </font>
    <font>
      <sz val="8"/>
      <name val="Courier New"/>
      <family val="3"/>
    </font>
    <font>
      <sz val="10"/>
      <name val="Georgia"/>
      <family val="1"/>
    </font>
    <font>
      <b/>
      <sz val="10"/>
      <name val="Georgia"/>
      <family val="1"/>
    </font>
    <font>
      <sz val="8"/>
      <name val="Georgia"/>
      <family val="1"/>
    </font>
    <font>
      <sz val="12"/>
      <name val="Georgia"/>
      <family val="1"/>
    </font>
    <font>
      <b/>
      <i/>
      <sz val="10"/>
      <name val="Georgia"/>
      <family val="1"/>
    </font>
    <font>
      <b/>
      <sz val="24"/>
      <color theme="6"/>
      <name val="Georgia"/>
      <family val="1"/>
    </font>
    <font>
      <b/>
      <sz val="10"/>
      <color theme="0"/>
      <name val="Georgia"/>
      <family val="1"/>
    </font>
    <font>
      <sz val="10"/>
      <color theme="1"/>
      <name val="Georgia"/>
      <family val="1"/>
    </font>
    <font>
      <sz val="10"/>
      <color theme="1" tint="0.499984740745262"/>
      <name val="Georgia"/>
      <family val="1"/>
    </font>
    <font>
      <b/>
      <sz val="10"/>
      <color theme="1"/>
      <name val="Georgia"/>
      <family val="1"/>
    </font>
    <font>
      <sz val="10"/>
      <color theme="4"/>
      <name val="Georgia"/>
      <family val="1"/>
    </font>
    <font>
      <sz val="28"/>
      <color theme="6"/>
      <name val="Georgia"/>
      <family val="1"/>
    </font>
    <font>
      <u/>
      <sz val="8"/>
      <color theme="10"/>
      <name val="Courier New"/>
      <family val="3"/>
    </font>
    <font>
      <u/>
      <sz val="8"/>
      <color theme="11"/>
      <name val="Courier New"/>
      <family val="3"/>
    </font>
    <font>
      <sz val="8"/>
      <color theme="4"/>
      <name val="Georgia"/>
      <family val="1"/>
    </font>
    <font>
      <sz val="10"/>
      <color theme="0"/>
      <name val="Georgia"/>
    </font>
    <font>
      <sz val="10"/>
      <color theme="6" tint="0.79998168889431442"/>
      <name val="Georgia"/>
    </font>
    <font>
      <b/>
      <sz val="10"/>
      <color theme="5" tint="0.79998168889431442"/>
      <name val="Georgia"/>
    </font>
    <font>
      <u/>
      <sz val="10"/>
      <color theme="10"/>
      <name val="Georgia"/>
      <family val="1"/>
    </font>
    <font>
      <b/>
      <sz val="10"/>
      <color theme="4"/>
      <name val="Georgia"/>
      <family val="1"/>
    </font>
    <font>
      <sz val="14"/>
      <color rgb="FFFF0000"/>
      <name val="Georgia"/>
    </font>
    <font>
      <sz val="10"/>
      <color rgb="FF797B7E"/>
      <name val="Georgia"/>
      <family val="1"/>
    </font>
    <font>
      <b/>
      <sz val="10"/>
      <color rgb="FF797B7E"/>
      <name val="Georgia"/>
      <family val="1"/>
    </font>
  </fonts>
  <fills count="1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499984740745262"/>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FF"/>
        <bgColor rgb="FF000000"/>
      </patternFill>
    </fill>
  </fills>
  <borders count="1">
    <border>
      <left/>
      <right/>
      <top/>
      <bottom/>
      <diagonal/>
    </border>
  </borders>
  <cellStyleXfs count="89">
    <xf numFmtId="0" fontId="0" fillId="0" borderId="0">
      <alignmen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74">
    <xf numFmtId="0" fontId="0" fillId="0" borderId="0" xfId="0">
      <alignment vertical="center"/>
    </xf>
    <xf numFmtId="0" fontId="3" fillId="2" borderId="0" xfId="0" applyFont="1" applyFill="1" applyAlignment="1" applyProtection="1">
      <alignment vertical="center"/>
      <protection locked="0"/>
    </xf>
    <xf numFmtId="164" fontId="10" fillId="2" borderId="0" xfId="1" applyNumberFormat="1" applyFont="1" applyFill="1" applyAlignment="1" applyProtection="1">
      <alignment vertical="center"/>
    </xf>
    <xf numFmtId="0" fontId="10" fillId="3" borderId="0" xfId="0" applyFont="1" applyFill="1" applyAlignment="1" applyProtection="1">
      <alignment vertical="center"/>
    </xf>
    <xf numFmtId="164" fontId="6" fillId="3" borderId="0" xfId="1" applyNumberFormat="1" applyFont="1" applyFill="1" applyProtection="1"/>
    <xf numFmtId="0" fontId="6" fillId="3" borderId="0" xfId="0" applyFont="1" applyFill="1" applyProtection="1">
      <alignment vertical="center"/>
    </xf>
    <xf numFmtId="0" fontId="9" fillId="5" borderId="0" xfId="0" applyFont="1" applyFill="1" applyAlignment="1" applyProtection="1">
      <alignment vertical="center"/>
    </xf>
    <xf numFmtId="0" fontId="5" fillId="3" borderId="0" xfId="0" applyFont="1" applyFill="1" applyProtection="1">
      <alignment vertical="center"/>
    </xf>
    <xf numFmtId="0" fontId="6" fillId="3" borderId="0" xfId="0" applyFont="1" applyFill="1" applyAlignment="1" applyProtection="1"/>
    <xf numFmtId="0" fontId="3" fillId="3" borderId="0" xfId="0" applyFont="1" applyFill="1" applyAlignment="1" applyProtection="1"/>
    <xf numFmtId="164" fontId="3" fillId="3" borderId="0" xfId="1" applyNumberFormat="1" applyFont="1" applyFill="1" applyProtection="1"/>
    <xf numFmtId="0" fontId="3" fillId="3" borderId="0" xfId="0" applyFont="1" applyFill="1" applyProtection="1">
      <alignment vertical="center"/>
    </xf>
    <xf numFmtId="164" fontId="3" fillId="3" borderId="0" xfId="1" applyNumberFormat="1" applyFont="1" applyFill="1" applyAlignment="1" applyProtection="1">
      <alignment vertical="center"/>
    </xf>
    <xf numFmtId="0" fontId="3" fillId="3" borderId="0" xfId="0" applyFont="1" applyFill="1" applyAlignment="1" applyProtection="1">
      <alignment vertical="center"/>
    </xf>
    <xf numFmtId="0" fontId="3" fillId="2" borderId="0" xfId="0" applyFont="1" applyFill="1" applyAlignment="1" applyProtection="1">
      <alignment vertical="center"/>
    </xf>
    <xf numFmtId="0" fontId="9" fillId="3" borderId="0" xfId="0" applyFont="1" applyFill="1" applyAlignment="1" applyProtection="1">
      <alignment horizontal="center" vertical="center" textRotation="90"/>
    </xf>
    <xf numFmtId="0" fontId="4" fillId="3" borderId="0" xfId="0" applyFont="1" applyFill="1" applyAlignment="1" applyProtection="1">
      <alignment vertical="center"/>
    </xf>
    <xf numFmtId="0" fontId="8" fillId="3" borderId="0" xfId="0" applyFont="1" applyFill="1" applyAlignment="1" applyProtection="1">
      <alignment horizontal="left" vertical="center"/>
    </xf>
    <xf numFmtId="0" fontId="9" fillId="4" borderId="0" xfId="0" applyFont="1" applyFill="1" applyAlignment="1" applyProtection="1">
      <alignment vertical="center"/>
    </xf>
    <xf numFmtId="0" fontId="9" fillId="3" borderId="0" xfId="0" applyFont="1" applyFill="1" applyAlignment="1" applyProtection="1">
      <alignment vertical="center"/>
    </xf>
    <xf numFmtId="0" fontId="5" fillId="3" borderId="0" xfId="0" applyFont="1" applyFill="1" applyAlignment="1" applyProtection="1">
      <alignment vertical="center"/>
    </xf>
    <xf numFmtId="0" fontId="10" fillId="3" borderId="0" xfId="0" applyFont="1" applyFill="1" applyProtection="1">
      <alignment vertical="center"/>
    </xf>
    <xf numFmtId="0" fontId="11" fillId="3" borderId="0" xfId="0" applyFont="1" applyFill="1" applyAlignment="1" applyProtection="1">
      <alignment vertical="center"/>
    </xf>
    <xf numFmtId="0" fontId="9" fillId="7" borderId="0" xfId="0" applyFont="1" applyFill="1" applyAlignment="1" applyProtection="1">
      <alignment vertical="center"/>
    </xf>
    <xf numFmtId="0" fontId="13" fillId="3" borderId="0" xfId="0" applyFont="1" applyFill="1" applyProtection="1">
      <alignment vertical="center"/>
    </xf>
    <xf numFmtId="0" fontId="17" fillId="3" borderId="0" xfId="0" applyFont="1" applyFill="1" applyProtection="1">
      <alignment vertical="center"/>
    </xf>
    <xf numFmtId="0" fontId="9" fillId="4" borderId="0" xfId="0" applyFont="1" applyFill="1" applyAlignment="1" applyProtection="1">
      <alignment horizontal="center" vertical="center" textRotation="90"/>
    </xf>
    <xf numFmtId="164" fontId="12" fillId="3" borderId="0" xfId="1" applyNumberFormat="1" applyFont="1" applyFill="1" applyAlignment="1" applyProtection="1">
      <alignment vertical="center"/>
    </xf>
    <xf numFmtId="165" fontId="7" fillId="3" borderId="0" xfId="2" applyNumberFormat="1" applyFont="1" applyFill="1" applyAlignment="1" applyProtection="1">
      <alignment vertical="center"/>
    </xf>
    <xf numFmtId="10" fontId="3" fillId="2" borderId="0" xfId="2" applyNumberFormat="1" applyFont="1" applyFill="1" applyAlignment="1" applyProtection="1">
      <alignment vertical="center"/>
    </xf>
    <xf numFmtId="0" fontId="10" fillId="6" borderId="0" xfId="0" applyFont="1" applyFill="1" applyAlignment="1" applyProtection="1">
      <alignment vertical="center"/>
    </xf>
    <xf numFmtId="0" fontId="18" fillId="4" borderId="0" xfId="0" applyFont="1" applyFill="1" applyAlignment="1" applyProtection="1">
      <alignment vertical="center"/>
    </xf>
    <xf numFmtId="0" fontId="18" fillId="4" borderId="0" xfId="0" applyFont="1" applyFill="1" applyAlignment="1" applyProtection="1">
      <alignment horizontal="left" vertical="center" indent="1"/>
      <protection locked="0"/>
    </xf>
    <xf numFmtId="164" fontId="18" fillId="4" borderId="0" xfId="1" applyNumberFormat="1" applyFont="1" applyFill="1" applyAlignment="1" applyProtection="1">
      <alignment horizontal="left" vertical="center" indent="1"/>
    </xf>
    <xf numFmtId="0" fontId="18" fillId="5" borderId="0" xfId="0" applyFont="1" applyFill="1" applyAlignment="1" applyProtection="1">
      <alignment vertical="center"/>
    </xf>
    <xf numFmtId="0" fontId="18" fillId="5" borderId="0" xfId="0" applyFont="1" applyFill="1" applyAlignment="1" applyProtection="1">
      <alignment horizontal="left" vertical="center" indent="1"/>
      <protection locked="0"/>
    </xf>
    <xf numFmtId="164" fontId="18" fillId="5" borderId="0" xfId="1" applyNumberFormat="1" applyFont="1" applyFill="1" applyAlignment="1" applyProtection="1">
      <alignment horizontal="left" vertical="center" indent="1"/>
    </xf>
    <xf numFmtId="164" fontId="10" fillId="10" borderId="0" xfId="1" applyNumberFormat="1" applyFont="1" applyFill="1" applyAlignment="1" applyProtection="1">
      <alignment vertical="center"/>
    </xf>
    <xf numFmtId="164" fontId="10" fillId="11" borderId="0" xfId="1" applyNumberFormat="1" applyFont="1" applyFill="1" applyAlignment="1" applyProtection="1">
      <alignment vertical="center"/>
    </xf>
    <xf numFmtId="164" fontId="10" fillId="9" borderId="0" xfId="1" applyNumberFormat="1" applyFont="1" applyFill="1" applyAlignment="1" applyProtection="1">
      <alignment vertical="center"/>
    </xf>
    <xf numFmtId="164" fontId="10" fillId="3" borderId="0" xfId="1" applyNumberFormat="1" applyFont="1" applyFill="1" applyAlignment="1" applyProtection="1">
      <alignment vertical="center"/>
    </xf>
    <xf numFmtId="0" fontId="9" fillId="5" borderId="0" xfId="0" applyFont="1" applyFill="1" applyAlignment="1" applyProtection="1">
      <alignment horizontal="left" vertical="center" indent="1"/>
      <protection locked="0"/>
    </xf>
    <xf numFmtId="164" fontId="9" fillId="5" borderId="0" xfId="1" applyNumberFormat="1" applyFont="1" applyFill="1" applyAlignment="1" applyProtection="1">
      <alignment horizontal="left" vertical="center" indent="1"/>
    </xf>
    <xf numFmtId="10" fontId="10" fillId="12" borderId="0" xfId="2" applyNumberFormat="1" applyFont="1" applyFill="1" applyAlignment="1" applyProtection="1">
      <alignment vertical="center"/>
    </xf>
    <xf numFmtId="0" fontId="19" fillId="2" borderId="0" xfId="0" applyFont="1" applyFill="1" applyAlignment="1" applyProtection="1">
      <alignment vertical="center"/>
      <protection locked="0"/>
    </xf>
    <xf numFmtId="165" fontId="19" fillId="2" borderId="0" xfId="2" applyNumberFormat="1" applyFont="1" applyFill="1" applyAlignment="1" applyProtection="1">
      <alignment vertical="center"/>
    </xf>
    <xf numFmtId="164" fontId="10" fillId="6" borderId="0" xfId="1" applyNumberFormat="1" applyFont="1" applyFill="1" applyAlignment="1" applyProtection="1">
      <alignment vertical="center"/>
    </xf>
    <xf numFmtId="0" fontId="12" fillId="6" borderId="0" xfId="0" applyFont="1" applyFill="1" applyAlignment="1" applyProtection="1">
      <alignment vertical="center"/>
    </xf>
    <xf numFmtId="164" fontId="20" fillId="6" borderId="0" xfId="2" applyNumberFormat="1" applyFont="1" applyFill="1" applyAlignment="1" applyProtection="1">
      <alignment vertical="center"/>
    </xf>
    <xf numFmtId="164" fontId="12" fillId="6" borderId="0" xfId="2" applyNumberFormat="1" applyFont="1" applyFill="1" applyAlignment="1" applyProtection="1">
      <alignment vertical="center"/>
    </xf>
    <xf numFmtId="165" fontId="0" fillId="0" borderId="0" xfId="2" applyNumberFormat="1" applyFont="1" applyAlignment="1">
      <alignment vertical="center"/>
    </xf>
    <xf numFmtId="14" fontId="13" fillId="3" borderId="0" xfId="0" applyNumberFormat="1" applyFont="1" applyFill="1" applyAlignment="1" applyProtection="1">
      <alignment vertical="center"/>
    </xf>
    <xf numFmtId="0" fontId="13" fillId="3" borderId="0" xfId="0" applyFont="1" applyFill="1" applyAlignment="1" applyProtection="1">
      <alignment vertical="center"/>
    </xf>
    <xf numFmtId="0" fontId="22" fillId="3" borderId="0" xfId="0" applyFont="1" applyFill="1" applyAlignment="1" applyProtection="1">
      <alignment vertical="center"/>
    </xf>
    <xf numFmtId="164" fontId="9" fillId="5" borderId="0" xfId="1" applyNumberFormat="1" applyFont="1" applyFill="1" applyAlignment="1" applyProtection="1">
      <alignment horizontal="right" vertical="center" indent="1"/>
    </xf>
    <xf numFmtId="164" fontId="18" fillId="4" borderId="0" xfId="1" applyNumberFormat="1" applyFont="1" applyFill="1" applyAlignment="1" applyProtection="1">
      <alignment horizontal="right" vertical="center" indent="1"/>
    </xf>
    <xf numFmtId="0" fontId="23" fillId="3" borderId="0" xfId="0" applyFont="1" applyFill="1" applyProtection="1">
      <alignment vertical="center"/>
    </xf>
    <xf numFmtId="0" fontId="14" fillId="3" borderId="0" xfId="0" applyFont="1" applyFill="1" applyAlignment="1" applyProtection="1">
      <alignment horizontal="left" vertical="center"/>
    </xf>
    <xf numFmtId="0" fontId="9" fillId="5" borderId="0" xfId="0" applyFont="1" applyFill="1" applyAlignment="1" applyProtection="1">
      <alignment horizontal="center" vertical="center" textRotation="90"/>
    </xf>
    <xf numFmtId="0" fontId="10" fillId="6" borderId="0" xfId="0" applyFont="1" applyFill="1" applyAlignment="1" applyProtection="1">
      <alignment horizontal="left" vertical="center"/>
    </xf>
    <xf numFmtId="0" fontId="10" fillId="2" borderId="0" xfId="0" applyFont="1" applyFill="1" applyAlignment="1" applyProtection="1">
      <alignment horizontal="left" vertical="center"/>
    </xf>
    <xf numFmtId="0" fontId="13" fillId="3" borderId="0" xfId="0" applyFont="1" applyFill="1" applyAlignment="1" applyProtection="1">
      <alignment horizontal="left" vertical="top" wrapText="1"/>
    </xf>
    <xf numFmtId="0" fontId="9" fillId="13" borderId="0" xfId="0" applyFont="1" applyFill="1" applyAlignment="1" applyProtection="1">
      <alignment horizontal="left" vertical="center"/>
    </xf>
    <xf numFmtId="0" fontId="13" fillId="3" borderId="0" xfId="0" applyFont="1" applyFill="1" applyAlignment="1" applyProtection="1">
      <alignment horizontal="left" wrapText="1"/>
    </xf>
    <xf numFmtId="0" fontId="9" fillId="4" borderId="0" xfId="0" applyFont="1" applyFill="1" applyAlignment="1" applyProtection="1">
      <alignment horizontal="center" vertical="center" textRotation="90"/>
    </xf>
    <xf numFmtId="0" fontId="9" fillId="7" borderId="0" xfId="0" applyFont="1" applyFill="1" applyAlignment="1" applyProtection="1">
      <alignment horizontal="center" vertical="center" textRotation="90"/>
    </xf>
    <xf numFmtId="0" fontId="3" fillId="8" borderId="0" xfId="0" applyFont="1" applyFill="1" applyAlignment="1" applyProtection="1">
      <alignment horizontal="left" vertical="top" wrapText="1"/>
      <protection locked="0"/>
    </xf>
    <xf numFmtId="0" fontId="9" fillId="7"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24" fillId="14" borderId="0" xfId="0" applyFont="1" applyFill="1" applyAlignment="1">
      <alignment horizontal="left" vertical="top" wrapText="1"/>
    </xf>
    <xf numFmtId="0" fontId="21" fillId="3" borderId="0" xfId="88" applyFont="1" applyFill="1" applyAlignment="1" applyProtection="1">
      <alignment vertical="center"/>
      <protection locked="0"/>
    </xf>
    <xf numFmtId="0" fontId="23" fillId="3" borderId="0" xfId="0" applyFont="1" applyFill="1" applyProtection="1">
      <alignment vertical="center"/>
      <protection locked="0"/>
    </xf>
    <xf numFmtId="0" fontId="10" fillId="8" borderId="0" xfId="0" applyFont="1" applyFill="1" applyAlignment="1" applyProtection="1">
      <alignment horizontal="left" vertical="center"/>
      <protection locked="0"/>
    </xf>
    <xf numFmtId="10" fontId="10" fillId="8" borderId="0" xfId="2" applyNumberFormat="1" applyFont="1" applyFill="1" applyAlignment="1" applyProtection="1">
      <alignment vertical="center"/>
      <protection locked="0"/>
    </xf>
  </cellXfs>
  <cellStyles count="89">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7" builtinId="9" hidden="1"/>
    <cellStyle name="Besuchter Link" xfId="79" builtinId="9" hidden="1"/>
    <cellStyle name="Besuchter Link" xfId="81" builtinId="9" hidden="1"/>
    <cellStyle name="Besuchter Link" xfId="83" builtinId="9" hidden="1"/>
    <cellStyle name="Besuchter Link" xfId="85" builtinId="9" hidden="1"/>
    <cellStyle name="Besuchter Link" xfId="87" builtinId="9" hidden="1"/>
    <cellStyle name="Dezimal"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cellStyle name="Prozent" xfId="2" builtinId="5"/>
    <cellStyle name="Standard" xfId="0" builtinId="0"/>
    <cellStyle name="Standard 6" xfId="3"/>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CCCC00"/>
      <color rgb="FF666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375306058770626"/>
          <c:y val="0.0178115153874732"/>
          <c:w val="0.900701159111027"/>
          <c:h val="0.841298950191871"/>
        </c:manualLayout>
      </c:layout>
      <c:lineChart>
        <c:grouping val="standard"/>
        <c:varyColors val="0"/>
        <c:ser>
          <c:idx val="0"/>
          <c:order val="0"/>
          <c:tx>
            <c:strRef>
              <c:f>Blatt1!$C$49:$D$49</c:f>
              <c:strCache>
                <c:ptCount val="1"/>
                <c:pt idx="0">
                  <c:v> Raiffeisen</c:v>
                </c:pt>
              </c:strCache>
            </c:strRef>
          </c:tx>
          <c:spPr>
            <a:ln>
              <a:solidFill>
                <a:srgbClr val="666400"/>
              </a:solidFill>
            </a:ln>
          </c:spPr>
          <c:marker>
            <c:symbol val="none"/>
          </c:marker>
          <c:cat>
            <c:strRef>
              <c:f>'Etape 4'!$E$10:$G$10</c:f>
              <c:strCache>
                <c:ptCount val="3"/>
                <c:pt idx="0">
                  <c:v>3 ans</c:v>
                </c:pt>
                <c:pt idx="1">
                  <c:v>5 ans</c:v>
                </c:pt>
                <c:pt idx="2">
                  <c:v>7 ans</c:v>
                </c:pt>
              </c:strCache>
            </c:strRef>
          </c:cat>
          <c:val>
            <c:numRe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v>
                </c:pt>
              </c:strCache>
            </c:strRef>
          </c:tx>
          <c:spPr>
            <a:ln>
              <a:solidFill>
                <a:srgbClr val="CCCC00"/>
              </a:solidFill>
            </a:ln>
          </c:spPr>
          <c:marker>
            <c:symbol val="none"/>
          </c:marker>
          <c:cat>
            <c:strRef>
              <c:f>'Etape 4'!$E$10:$G$10</c:f>
              <c:strCache>
                <c:ptCount val="3"/>
                <c:pt idx="0">
                  <c:v>3 ans</c:v>
                </c:pt>
                <c:pt idx="1">
                  <c:v>5 ans</c:v>
                </c:pt>
                <c:pt idx="2">
                  <c:v>7 ans</c:v>
                </c:pt>
              </c:strCache>
            </c:strRef>
          </c:cat>
          <c:val>
            <c:numRef>
              <c:f>Blatt1!$E$50:$G$50</c:f>
              <c:numCache>
                <c:formatCode>0.0%</c:formatCode>
                <c:ptCount val="3"/>
                <c:pt idx="0">
                  <c:v>0.0105</c:v>
                </c:pt>
                <c:pt idx="1">
                  <c:v>0.0125</c:v>
                </c:pt>
                <c:pt idx="2">
                  <c:v>0.015</c:v>
                </c:pt>
              </c:numCache>
            </c:numRef>
          </c:val>
          <c:smooth val="0"/>
        </c:ser>
        <c:ser>
          <c:idx val="2"/>
          <c:order val="2"/>
          <c:tx>
            <c:strRef>
              <c:f>Blatt1!$C$51:$D$51</c:f>
              <c:strCache>
                <c:ptCount val="1"/>
                <c:pt idx="0">
                  <c:v> CS</c:v>
                </c:pt>
              </c:strCache>
            </c:strRef>
          </c:tx>
          <c:spPr>
            <a:ln>
              <a:solidFill>
                <a:srgbClr val="CC9900"/>
              </a:solidFill>
            </a:ln>
          </c:spPr>
          <c:marker>
            <c:symbol val="none"/>
          </c:marker>
          <c:cat>
            <c:strRef>
              <c:f>'Etape 4'!$E$10:$G$10</c:f>
              <c:strCache>
                <c:ptCount val="3"/>
                <c:pt idx="0">
                  <c:v>3 ans</c:v>
                </c:pt>
                <c:pt idx="1">
                  <c:v>5 ans</c:v>
                </c:pt>
                <c:pt idx="2">
                  <c:v>7 ans</c:v>
                </c:pt>
              </c:strCache>
            </c:strRef>
          </c:cat>
          <c:val>
            <c:numRef>
              <c:f>Blatt1!$E$51:$G$51</c:f>
              <c:numCache>
                <c:formatCode>0.0%</c:formatCode>
                <c:ptCount val="3"/>
                <c:pt idx="0">
                  <c:v>0.0104</c:v>
                </c:pt>
                <c:pt idx="1">
                  <c:v>0.013</c:v>
                </c:pt>
                <c:pt idx="2">
                  <c:v>0.015</c:v>
                </c:pt>
              </c:numCache>
            </c:numRef>
          </c:val>
          <c:smooth val="0"/>
        </c:ser>
        <c:dLbls>
          <c:showLegendKey val="0"/>
          <c:showVal val="0"/>
          <c:showCatName val="0"/>
          <c:showSerName val="0"/>
          <c:showPercent val="0"/>
          <c:showBubbleSize val="0"/>
        </c:dLbls>
        <c:marker val="1"/>
        <c:smooth val="0"/>
        <c:axId val="2093403384"/>
        <c:axId val="2093458056"/>
      </c:lineChart>
      <c:catAx>
        <c:axId val="2093403384"/>
        <c:scaling>
          <c:orientation val="minMax"/>
        </c:scaling>
        <c:delete val="0"/>
        <c:axPos val="b"/>
        <c:majorTickMark val="out"/>
        <c:minorTickMark val="none"/>
        <c:tickLblPos val="nextTo"/>
        <c:crossAx val="2093458056"/>
        <c:crosses val="autoZero"/>
        <c:auto val="1"/>
        <c:lblAlgn val="ctr"/>
        <c:lblOffset val="100"/>
        <c:noMultiLvlLbl val="0"/>
      </c:catAx>
      <c:valAx>
        <c:axId val="2093458056"/>
        <c:scaling>
          <c:orientation val="minMax"/>
        </c:scaling>
        <c:delete val="0"/>
        <c:axPos val="l"/>
        <c:majorGridlines/>
        <c:numFmt formatCode="0.0%" sourceLinked="1"/>
        <c:majorTickMark val="out"/>
        <c:minorTickMark val="none"/>
        <c:tickLblPos val="nextTo"/>
        <c:crossAx val="2093403384"/>
        <c:crosses val="autoZero"/>
        <c:crossBetween val="between"/>
      </c:valAx>
    </c:plotArea>
    <c:legend>
      <c:legendPos val="b"/>
      <c:layout>
        <c:manualLayout>
          <c:xMode val="edge"/>
          <c:yMode val="edge"/>
          <c:x val="0.125444355542184"/>
          <c:y val="0.94274362983986"/>
          <c:w val="0.69574177879499"/>
          <c:h val="0.0541150094216087"/>
        </c:manualLayout>
      </c:layout>
      <c:overlay val="0"/>
    </c:legend>
    <c:plotVisOnly val="1"/>
    <c:dispBlanksAs val="gap"/>
    <c:showDLblsOverMax val="0"/>
  </c:chart>
  <c:spPr>
    <a:noFill/>
    <a:ln>
      <a:noFill/>
    </a:ln>
  </c:sp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Blatt1!$C$49:$D$49</c:f>
              <c:strCache>
                <c:ptCount val="1"/>
                <c:pt idx="0">
                  <c:v> Raiffeisen</c:v>
                </c:pt>
              </c:strCache>
            </c:strRef>
          </c:tx>
          <c:marker>
            <c:symbol val="none"/>
          </c:marker>
          <c:cat>
            <c:strRef>
              <c:f>Blatt1!$E$48:$G$48</c:f>
              <c:strCache>
                <c:ptCount val="3"/>
                <c:pt idx="0">
                  <c:v>3 Jahre</c:v>
                </c:pt>
                <c:pt idx="1">
                  <c:v>5 Jahre</c:v>
                </c:pt>
                <c:pt idx="2">
                  <c:v>7 Jahre</c:v>
                </c:pt>
              </c:strCache>
            </c:strRef>
          </c:cat>
          <c:val>
            <c:numRe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v>
                </c:pt>
              </c:strCache>
            </c:strRef>
          </c:tx>
          <c:marker>
            <c:symbol val="none"/>
          </c:marker>
          <c:cat>
            <c:strRef>
              <c:f>Blatt1!$E$48:$G$48</c:f>
              <c:strCache>
                <c:ptCount val="3"/>
                <c:pt idx="0">
                  <c:v>3 Jahre</c:v>
                </c:pt>
                <c:pt idx="1">
                  <c:v>5 Jahre</c:v>
                </c:pt>
                <c:pt idx="2">
                  <c:v>7 Jahre</c:v>
                </c:pt>
              </c:strCache>
            </c:strRef>
          </c:cat>
          <c:val>
            <c:numRef>
              <c:f>Blatt1!$E$50:$G$50</c:f>
              <c:numCache>
                <c:formatCode>0.0%</c:formatCode>
                <c:ptCount val="3"/>
                <c:pt idx="0">
                  <c:v>0.0105</c:v>
                </c:pt>
                <c:pt idx="1">
                  <c:v>0.0125</c:v>
                </c:pt>
                <c:pt idx="2">
                  <c:v>0.015</c:v>
                </c:pt>
              </c:numCache>
            </c:numRef>
          </c:val>
          <c:smooth val="0"/>
        </c:ser>
        <c:ser>
          <c:idx val="2"/>
          <c:order val="2"/>
          <c:tx>
            <c:strRef>
              <c:f>Blatt1!$C$51:$D$51</c:f>
              <c:strCache>
                <c:ptCount val="1"/>
                <c:pt idx="0">
                  <c:v> CS</c:v>
                </c:pt>
              </c:strCache>
            </c:strRef>
          </c:tx>
          <c:marker>
            <c:symbol val="none"/>
          </c:marker>
          <c:cat>
            <c:strRef>
              <c:f>Blatt1!$E$48:$G$48</c:f>
              <c:strCache>
                <c:ptCount val="3"/>
                <c:pt idx="0">
                  <c:v>3 Jahre</c:v>
                </c:pt>
                <c:pt idx="1">
                  <c:v>5 Jahre</c:v>
                </c:pt>
                <c:pt idx="2">
                  <c:v>7 Jahre</c:v>
                </c:pt>
              </c:strCache>
            </c:strRef>
          </c:cat>
          <c:val>
            <c:numRef>
              <c:f>Blatt1!$E$51:$G$51</c:f>
              <c:numCache>
                <c:formatCode>0.0%</c:formatCode>
                <c:ptCount val="3"/>
                <c:pt idx="0">
                  <c:v>0.0104</c:v>
                </c:pt>
                <c:pt idx="1">
                  <c:v>0.013</c:v>
                </c:pt>
                <c:pt idx="2">
                  <c:v>0.015</c:v>
                </c:pt>
              </c:numCache>
            </c:numRef>
          </c:val>
          <c:smooth val="0"/>
        </c:ser>
        <c:dLbls>
          <c:showLegendKey val="0"/>
          <c:showVal val="0"/>
          <c:showCatName val="0"/>
          <c:showSerName val="0"/>
          <c:showPercent val="0"/>
          <c:showBubbleSize val="0"/>
        </c:dLbls>
        <c:marker val="1"/>
        <c:smooth val="0"/>
        <c:axId val="2091013736"/>
        <c:axId val="2100060120"/>
      </c:lineChart>
      <c:catAx>
        <c:axId val="2091013736"/>
        <c:scaling>
          <c:orientation val="minMax"/>
        </c:scaling>
        <c:delete val="0"/>
        <c:axPos val="b"/>
        <c:majorTickMark val="out"/>
        <c:minorTickMark val="none"/>
        <c:tickLblPos val="nextTo"/>
        <c:crossAx val="2100060120"/>
        <c:crosses val="autoZero"/>
        <c:auto val="1"/>
        <c:lblAlgn val="ctr"/>
        <c:lblOffset val="100"/>
        <c:noMultiLvlLbl val="0"/>
      </c:catAx>
      <c:valAx>
        <c:axId val="2100060120"/>
        <c:scaling>
          <c:orientation val="minMax"/>
        </c:scaling>
        <c:delete val="0"/>
        <c:axPos val="l"/>
        <c:majorGridlines/>
        <c:numFmt formatCode="0.0%" sourceLinked="1"/>
        <c:majorTickMark val="out"/>
        <c:minorTickMark val="none"/>
        <c:tickLblPos val="nextTo"/>
        <c:crossAx val="2091013736"/>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trlProps/ctrlProp1.xml><?xml version="1.0" encoding="utf-8"?>
<formControlPr xmlns="http://schemas.microsoft.com/office/spreadsheetml/2009/9/main" objectType="Scroll" dx="16" fmlaLink="$E$31" horiz="1" inc="50" max="200" page="5" val="40"/>
</file>

<file path=xl/ctrlProps/ctrlProp2.xml><?xml version="1.0" encoding="utf-8"?>
<formControlPr xmlns="http://schemas.microsoft.com/office/spreadsheetml/2009/9/main" objectType="Scroll" dx="16" fmlaLink="$E$32" horiz="1" inc="5" max="200" page="5" val="40"/>
</file>

<file path=xl/ctrlProps/ctrlProp3.xml><?xml version="1.0" encoding="utf-8"?>
<formControlPr xmlns="http://schemas.microsoft.com/office/spreadsheetml/2009/9/main" objectType="Scroll" dx="16" fmlaLink="$E$33" horiz="1" inc="50" max="200" page="5" val="40"/>
</file>

<file path=xl/ctrlProps/ctrlProp4.xml><?xml version="1.0" encoding="utf-8"?>
<formControlPr xmlns="http://schemas.microsoft.com/office/spreadsheetml/2009/9/main" objectType="Scroll" dx="16" fmlaLink="$G$8" horiz="1" inc="50" max="200" page="5" val="80"/>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4" Type="http://schemas.openxmlformats.org/officeDocument/2006/relationships/hyperlink" Target="https://www.youtube.com/watch?v=xtuQFag2JEE" TargetMode="External"/><Relationship Id="rId5" Type="http://schemas.openxmlformats.org/officeDocument/2006/relationships/image" Target="../media/image4.png"/><Relationship Id="rId1" Type="http://schemas.openxmlformats.org/officeDocument/2006/relationships/hyperlink" Target="http://www.hypopilot.ch/" TargetMode="External"/><Relationship Id="rId2"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2853452</xdr:colOff>
      <xdr:row>0</xdr:row>
      <xdr:rowOff>198967</xdr:rowOff>
    </xdr:from>
    <xdr:to>
      <xdr:col>10</xdr:col>
      <xdr:colOff>4620406</xdr:colOff>
      <xdr:row>3</xdr:row>
      <xdr:rowOff>32809</xdr:rowOff>
    </xdr:to>
    <xdr:pic>
      <xdr:nvPicPr>
        <xdr:cNvPr id="5290" name="Bild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30890" y="198967"/>
          <a:ext cx="1982854" cy="655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2489200</xdr:colOff>
          <xdr:row>7</xdr:row>
          <xdr:rowOff>38100</xdr:rowOff>
        </xdr:from>
        <xdr:to>
          <xdr:col>6</xdr:col>
          <xdr:colOff>762000</xdr:colOff>
          <xdr:row>7</xdr:row>
          <xdr:rowOff>228600</xdr:rowOff>
        </xdr:to>
        <xdr:sp macro="" textlink="">
          <xdr:nvSpPr>
            <xdr:cNvPr id="5145" name="Scroll Bar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2463800</xdr:colOff>
          <xdr:row>30</xdr:row>
          <xdr:rowOff>50800</xdr:rowOff>
        </xdr:from>
        <xdr:to>
          <xdr:col>6</xdr:col>
          <xdr:colOff>749300</xdr:colOff>
          <xdr:row>30</xdr:row>
          <xdr:rowOff>241300</xdr:rowOff>
        </xdr:to>
        <xdr:sp macro="" textlink="">
          <xdr:nvSpPr>
            <xdr:cNvPr id="5163" name="Scroll Bar 43" hidden="1">
              <a:extLst>
                <a:ext uri="{63B3BB69-23CF-44E3-9099-C40C66FF867C}">
                  <a14:compatExt spid="_x0000_s51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2463800</xdr:colOff>
          <xdr:row>31</xdr:row>
          <xdr:rowOff>38100</xdr:rowOff>
        </xdr:from>
        <xdr:to>
          <xdr:col>6</xdr:col>
          <xdr:colOff>736600</xdr:colOff>
          <xdr:row>31</xdr:row>
          <xdr:rowOff>228600</xdr:rowOff>
        </xdr:to>
        <xdr:sp macro="" textlink="">
          <xdr:nvSpPr>
            <xdr:cNvPr id="5164" name="Scroll Bar 44" hidden="1">
              <a:extLst>
                <a:ext uri="{63B3BB69-23CF-44E3-9099-C40C66FF867C}">
                  <a14:compatExt spid="_x0000_s51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2463800</xdr:colOff>
          <xdr:row>32</xdr:row>
          <xdr:rowOff>25400</xdr:rowOff>
        </xdr:from>
        <xdr:to>
          <xdr:col>6</xdr:col>
          <xdr:colOff>749300</xdr:colOff>
          <xdr:row>32</xdr:row>
          <xdr:rowOff>215900</xdr:rowOff>
        </xdr:to>
        <xdr:sp macro="" textlink="">
          <xdr:nvSpPr>
            <xdr:cNvPr id="5165" name="Scroll Bar 45" hidden="1">
              <a:extLst>
                <a:ext uri="{63B3BB69-23CF-44E3-9099-C40C66FF867C}">
                  <a14:compatExt spid="_x0000_s5165"/>
                </a:ext>
              </a:extLst>
            </xdr:cNvPr>
            <xdr:cNvSpPr/>
          </xdr:nvSpPr>
          <xdr:spPr>
            <a:xfrm>
              <a:off x="0" y="0"/>
              <a:ext cx="0" cy="0"/>
            </a:xfrm>
            <a:prstGeom prst="rect">
              <a:avLst/>
            </a:prstGeom>
          </xdr:spPr>
        </xdr:sp>
        <xdr:clientData fLocksWithSheet="0"/>
      </xdr:twoCellAnchor>
    </mc:Choice>
    <mc:Fallback/>
  </mc:AlternateContent>
  <xdr:twoCellAnchor>
    <xdr:from>
      <xdr:col>2</xdr:col>
      <xdr:colOff>127000</xdr:colOff>
      <xdr:row>33</xdr:row>
      <xdr:rowOff>228600</xdr:rowOff>
    </xdr:from>
    <xdr:to>
      <xdr:col>8</xdr:col>
      <xdr:colOff>21166</xdr:colOff>
      <xdr:row>37</xdr:row>
      <xdr:rowOff>1149350</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596900</xdr:colOff>
      <xdr:row>0</xdr:row>
      <xdr:rowOff>152400</xdr:rowOff>
    </xdr:from>
    <xdr:to>
      <xdr:col>10</xdr:col>
      <xdr:colOff>2431751</xdr:colOff>
      <xdr:row>2</xdr:row>
      <xdr:rowOff>302868</xdr:rowOff>
    </xdr:to>
    <xdr:pic>
      <xdr:nvPicPr>
        <xdr:cNvPr id="9" name="Bild 8">
          <a:hlinkClick xmlns:r="http://schemas.openxmlformats.org/officeDocument/2006/relationships" r:id="rId4"/>
        </xdr:cNvPr>
        <xdr:cNvPicPr>
          <a:picLocks noChangeAspect="1"/>
        </xdr:cNvPicPr>
      </xdr:nvPicPr>
      <xdr:blipFill rotWithShape="1">
        <a:blip xmlns:r="http://schemas.openxmlformats.org/officeDocument/2006/relationships" r:embed="rId5"/>
        <a:srcRect t="22973" b="29729"/>
        <a:stretch/>
      </xdr:blipFill>
      <xdr:spPr>
        <a:xfrm>
          <a:off x="10096500" y="152400"/>
          <a:ext cx="1834851" cy="658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425450</xdr:colOff>
      <xdr:row>10</xdr:row>
      <xdr:rowOff>44450</xdr:rowOff>
    </xdr:from>
    <xdr:to>
      <xdr:col>13</xdr:col>
      <xdr:colOff>584200</xdr:colOff>
      <xdr:row>37</xdr:row>
      <xdr:rowOff>76200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华文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1" Type="http://schemas.openxmlformats.org/officeDocument/2006/relationships/hyperlink" Target="https://www.comparis.ch/hypotheken/zinssatz/vergleich.aspx?termid=5&amp;cantoncode=FR&amp;maxloantovalueratio=80&amp;isforselfusageonly=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O102"/>
  <sheetViews>
    <sheetView showGridLines="0" showRowColHeaders="0" tabSelected="1" workbookViewId="0">
      <selection activeCell="J13" sqref="J13"/>
    </sheetView>
  </sheetViews>
  <sheetFormatPr baseColWidth="10" defaultColWidth="11" defaultRowHeight="10" x14ac:dyDescent="0"/>
  <cols>
    <col min="1" max="1" width="6" style="7" customWidth="1"/>
    <col min="2" max="2" width="4" style="7" customWidth="1"/>
    <col min="3" max="3" width="16.3984375" style="7" customWidth="1"/>
    <col min="4" max="4" width="50" style="7" customWidth="1"/>
    <col min="5" max="7" width="12.796875" style="7" customWidth="1"/>
    <col min="8" max="8" width="13.59765625" style="7" customWidth="1"/>
    <col min="9" max="9" width="4.19921875" style="7" customWidth="1"/>
    <col min="10" max="10" width="17" style="7" customWidth="1"/>
    <col min="11" max="11" width="72.796875" style="7" customWidth="1"/>
    <col min="12" max="16384" width="11" style="7"/>
  </cols>
  <sheetData>
    <row r="1" spans="2:11" ht="25" customHeight="1"/>
    <row r="2" spans="2:11" ht="15.75" customHeight="1">
      <c r="B2" s="57" t="s">
        <v>14</v>
      </c>
      <c r="C2" s="57"/>
      <c r="D2" s="57"/>
      <c r="E2" s="57"/>
      <c r="F2" s="57"/>
      <c r="G2" s="57"/>
      <c r="H2" s="57"/>
      <c r="I2" s="17"/>
    </row>
    <row r="3" spans="2:11" ht="24" customHeight="1">
      <c r="B3" s="57"/>
      <c r="C3" s="57"/>
      <c r="D3" s="57"/>
      <c r="E3" s="57"/>
      <c r="F3" s="57"/>
      <c r="G3" s="57"/>
      <c r="H3" s="57"/>
      <c r="I3" s="17"/>
    </row>
    <row r="4" spans="2:11" ht="6.75" customHeight="1">
      <c r="C4" s="17"/>
      <c r="D4" s="17"/>
      <c r="E4" s="17"/>
      <c r="F4" s="17"/>
      <c r="G4" s="17"/>
      <c r="H4" s="17"/>
      <c r="I4" s="17"/>
    </row>
    <row r="5" spans="2:11" ht="32" customHeight="1">
      <c r="J5" s="53" t="s">
        <v>15</v>
      </c>
    </row>
    <row r="6" spans="2:11" s="20" customFormat="1" ht="21" customHeight="1">
      <c r="B6" s="18" t="s">
        <v>18</v>
      </c>
      <c r="C6" s="18"/>
      <c r="D6" s="18"/>
      <c r="E6" s="18"/>
      <c r="F6" s="18"/>
      <c r="G6" s="18"/>
      <c r="H6" s="18"/>
      <c r="I6" s="19"/>
      <c r="J6" s="62" t="s">
        <v>16</v>
      </c>
      <c r="K6" s="62"/>
    </row>
    <row r="7" spans="2:11" ht="10.5" customHeight="1">
      <c r="B7" s="13"/>
      <c r="C7" s="11"/>
      <c r="D7" s="11"/>
      <c r="E7" s="11"/>
      <c r="F7" s="21"/>
      <c r="G7" s="21"/>
      <c r="H7" s="21"/>
      <c r="I7" s="11"/>
    </row>
    <row r="8" spans="2:11" s="20" customFormat="1" ht="21" customHeight="1">
      <c r="B8" s="26"/>
      <c r="C8" s="14" t="s">
        <v>19</v>
      </c>
      <c r="D8" s="14"/>
      <c r="E8" s="1"/>
      <c r="F8" s="2"/>
      <c r="G8" s="44">
        <v>80</v>
      </c>
      <c r="H8" s="2">
        <f>MAX(G8*10000,0)</f>
        <v>800000</v>
      </c>
      <c r="I8" s="13"/>
      <c r="J8" s="52" t="s">
        <v>17</v>
      </c>
      <c r="K8" s="52"/>
    </row>
    <row r="9" spans="2:11" ht="10.5" customHeight="1">
      <c r="B9" s="11"/>
      <c r="C9" s="13"/>
      <c r="D9" s="13"/>
      <c r="E9" s="13"/>
      <c r="F9" s="3"/>
      <c r="G9" s="3"/>
      <c r="H9" s="3"/>
      <c r="I9" s="13"/>
      <c r="J9" s="24"/>
      <c r="K9" s="24"/>
    </row>
    <row r="10" spans="2:11" s="20" customFormat="1" ht="21" customHeight="1">
      <c r="B10" s="64" t="s">
        <v>20</v>
      </c>
      <c r="C10" s="31"/>
      <c r="D10" s="31"/>
      <c r="E10" s="32" t="s">
        <v>21</v>
      </c>
      <c r="F10" s="33" t="s">
        <v>22</v>
      </c>
      <c r="G10" s="33" t="s">
        <v>23</v>
      </c>
      <c r="H10" s="55" t="s">
        <v>24</v>
      </c>
      <c r="I10" s="13"/>
      <c r="J10" s="52" t="s">
        <v>29</v>
      </c>
      <c r="K10" s="52"/>
    </row>
    <row r="11" spans="2:11" s="20" customFormat="1" ht="21" customHeight="1">
      <c r="B11" s="64"/>
      <c r="C11" s="72" t="s">
        <v>11</v>
      </c>
      <c r="D11" s="72"/>
      <c r="E11" s="73">
        <v>1.14E-2</v>
      </c>
      <c r="F11" s="73">
        <v>1.2999999999999999E-2</v>
      </c>
      <c r="G11" s="73">
        <v>1.6E-2</v>
      </c>
      <c r="H11" s="73">
        <v>1.9099999999999999E-2</v>
      </c>
      <c r="I11" s="13"/>
      <c r="J11" s="52" t="s">
        <v>30</v>
      </c>
      <c r="K11" s="52"/>
    </row>
    <row r="12" spans="2:11" s="20" customFormat="1" ht="21" customHeight="1">
      <c r="B12" s="64"/>
      <c r="C12" s="72" t="s">
        <v>61</v>
      </c>
      <c r="D12" s="72"/>
      <c r="E12" s="73">
        <v>1.0500000000000001E-2</v>
      </c>
      <c r="F12" s="73">
        <v>1.2500000000000001E-2</v>
      </c>
      <c r="G12" s="73">
        <v>1.4999999999999999E-2</v>
      </c>
      <c r="H12" s="73">
        <v>1.8499999999999999E-2</v>
      </c>
      <c r="I12" s="22"/>
      <c r="J12" s="52" t="s">
        <v>31</v>
      </c>
      <c r="K12" s="52"/>
    </row>
    <row r="13" spans="2:11" s="20" customFormat="1" ht="21" customHeight="1">
      <c r="B13" s="64"/>
      <c r="C13" s="72" t="s">
        <v>12</v>
      </c>
      <c r="D13" s="72"/>
      <c r="E13" s="73">
        <v>1.04E-2</v>
      </c>
      <c r="F13" s="73">
        <v>1.2999999999999999E-2</v>
      </c>
      <c r="G13" s="73">
        <v>1.4999999999999999E-2</v>
      </c>
      <c r="H13" s="73">
        <v>1.8100000000000002E-2</v>
      </c>
      <c r="I13" s="22"/>
      <c r="J13" s="70" t="s">
        <v>32</v>
      </c>
      <c r="K13" s="71"/>
    </row>
    <row r="14" spans="2:11" ht="6" customHeight="1">
      <c r="B14" s="15"/>
      <c r="C14" s="16"/>
      <c r="D14" s="16"/>
      <c r="E14" s="16"/>
      <c r="F14" s="27"/>
      <c r="G14" s="27"/>
      <c r="H14" s="28"/>
      <c r="I14" s="16"/>
      <c r="J14" s="24"/>
      <c r="K14" s="24"/>
    </row>
    <row r="15" spans="2:11" ht="21" hidden="1" customHeight="1">
      <c r="B15" s="64" t="s">
        <v>8</v>
      </c>
      <c r="C15" s="31">
        <v>0.01</v>
      </c>
      <c r="D15" s="31"/>
      <c r="E15" s="32" t="s">
        <v>4</v>
      </c>
      <c r="F15" s="33" t="s">
        <v>3</v>
      </c>
      <c r="G15" s="33" t="s">
        <v>2</v>
      </c>
      <c r="H15" s="33" t="s">
        <v>1</v>
      </c>
      <c r="I15" s="16"/>
      <c r="J15" s="24"/>
      <c r="K15" s="24"/>
    </row>
    <row r="16" spans="2:11" ht="21" hidden="1" customHeight="1">
      <c r="B16" s="64"/>
      <c r="C16" s="60" t="str">
        <f>C11</f>
        <v xml:space="preserve"> Raiffeisen</v>
      </c>
      <c r="D16" s="60"/>
      <c r="E16" s="43">
        <f>E11+$C$15</f>
        <v>2.1400000000000002E-2</v>
      </c>
      <c r="F16" s="43">
        <f t="shared" ref="F16:H16" si="0">F11+$C$15</f>
        <v>2.3E-2</v>
      </c>
      <c r="G16" s="43">
        <f t="shared" si="0"/>
        <v>2.6000000000000002E-2</v>
      </c>
      <c r="H16" s="43">
        <f t="shared" si="0"/>
        <v>2.9100000000000001E-2</v>
      </c>
      <c r="I16" s="16"/>
      <c r="J16" s="24"/>
      <c r="K16" s="24"/>
    </row>
    <row r="17" spans="2:11" ht="21" hidden="1" customHeight="1">
      <c r="B17" s="64"/>
      <c r="C17" s="60" t="str">
        <f t="shared" ref="C17:C18" si="1">C12</f>
        <v xml:space="preserve"> Migros Bank</v>
      </c>
      <c r="D17" s="60"/>
      <c r="E17" s="43">
        <f t="shared" ref="E17:H17" si="2">E12+$C$15</f>
        <v>2.0500000000000001E-2</v>
      </c>
      <c r="F17" s="43">
        <f t="shared" si="2"/>
        <v>2.2499999999999999E-2</v>
      </c>
      <c r="G17" s="43">
        <f t="shared" si="2"/>
        <v>2.5000000000000001E-2</v>
      </c>
      <c r="H17" s="43">
        <f t="shared" si="2"/>
        <v>2.8499999999999998E-2</v>
      </c>
      <c r="I17" s="16"/>
      <c r="J17" s="24"/>
      <c r="K17" s="24"/>
    </row>
    <row r="18" spans="2:11" ht="21" hidden="1" customHeight="1">
      <c r="B18" s="64"/>
      <c r="C18" s="60" t="str">
        <f t="shared" si="1"/>
        <v xml:space="preserve"> CS</v>
      </c>
      <c r="D18" s="60"/>
      <c r="E18" s="43">
        <f t="shared" ref="E18:H18" si="3">E13+$C$15</f>
        <v>2.0400000000000001E-2</v>
      </c>
      <c r="F18" s="43">
        <f t="shared" si="3"/>
        <v>2.3E-2</v>
      </c>
      <c r="G18" s="43">
        <f t="shared" si="3"/>
        <v>2.5000000000000001E-2</v>
      </c>
      <c r="H18" s="43">
        <f t="shared" si="3"/>
        <v>2.81E-2</v>
      </c>
      <c r="I18" s="16"/>
      <c r="J18" s="24"/>
      <c r="K18" s="24"/>
    </row>
    <row r="19" spans="2:11" ht="21" hidden="1" customHeight="1">
      <c r="B19" s="15"/>
      <c r="C19" s="16"/>
      <c r="D19" s="16"/>
      <c r="E19" s="16"/>
      <c r="F19" s="27"/>
      <c r="G19" s="27"/>
      <c r="H19" s="28"/>
      <c r="I19" s="16"/>
      <c r="J19" s="24"/>
      <c r="K19" s="24"/>
    </row>
    <row r="20" spans="2:11" ht="21" hidden="1" customHeight="1">
      <c r="B20" s="64" t="s">
        <v>9</v>
      </c>
      <c r="C20" s="31">
        <v>-0.01</v>
      </c>
      <c r="D20" s="31"/>
      <c r="E20" s="32" t="s">
        <v>4</v>
      </c>
      <c r="F20" s="33" t="s">
        <v>3</v>
      </c>
      <c r="G20" s="33" t="s">
        <v>2</v>
      </c>
      <c r="H20" s="33" t="s">
        <v>1</v>
      </c>
      <c r="I20" s="16"/>
      <c r="J20" s="24"/>
      <c r="K20" s="24"/>
    </row>
    <row r="21" spans="2:11" ht="21" hidden="1" customHeight="1">
      <c r="B21" s="64"/>
      <c r="C21" s="60" t="str">
        <f>C16</f>
        <v xml:space="preserve"> Raiffeisen</v>
      </c>
      <c r="D21" s="60"/>
      <c r="E21" s="43">
        <f>E11+$C$20</f>
        <v>1.4000000000000002E-3</v>
      </c>
      <c r="F21" s="43">
        <f t="shared" ref="F21:H21" si="4">F11+$C$20</f>
        <v>2.9999999999999992E-3</v>
      </c>
      <c r="G21" s="43">
        <f t="shared" si="4"/>
        <v>6.0000000000000001E-3</v>
      </c>
      <c r="H21" s="43">
        <f t="shared" si="4"/>
        <v>9.0999999999999987E-3</v>
      </c>
      <c r="I21" s="16"/>
      <c r="J21" s="24"/>
      <c r="K21" s="24"/>
    </row>
    <row r="22" spans="2:11" ht="21" hidden="1" customHeight="1">
      <c r="B22" s="64"/>
      <c r="C22" s="60" t="str">
        <f t="shared" ref="C22:C23" si="5">C17</f>
        <v xml:space="preserve"> Migros Bank</v>
      </c>
      <c r="D22" s="60"/>
      <c r="E22" s="43">
        <f t="shared" ref="E22:H22" si="6">E12+$C$20</f>
        <v>5.0000000000000044E-4</v>
      </c>
      <c r="F22" s="43">
        <f t="shared" si="6"/>
        <v>2.5000000000000005E-3</v>
      </c>
      <c r="G22" s="43">
        <f t="shared" si="6"/>
        <v>4.9999999999999992E-3</v>
      </c>
      <c r="H22" s="43">
        <f t="shared" si="6"/>
        <v>8.4999999999999989E-3</v>
      </c>
      <c r="I22" s="16"/>
      <c r="J22" s="24"/>
      <c r="K22" s="24"/>
    </row>
    <row r="23" spans="2:11" ht="21" hidden="1" customHeight="1">
      <c r="B23" s="64"/>
      <c r="C23" s="60" t="str">
        <f t="shared" si="5"/>
        <v xml:space="preserve"> CS</v>
      </c>
      <c r="D23" s="60"/>
      <c r="E23" s="43">
        <f t="shared" ref="E23:H23" si="7">E13+$C$20</f>
        <v>3.9999999999999931E-4</v>
      </c>
      <c r="F23" s="43">
        <f t="shared" si="7"/>
        <v>2.9999999999999992E-3</v>
      </c>
      <c r="G23" s="43">
        <f t="shared" si="7"/>
        <v>4.9999999999999992E-3</v>
      </c>
      <c r="H23" s="43">
        <f t="shared" si="7"/>
        <v>8.1000000000000013E-3</v>
      </c>
      <c r="I23" s="16"/>
      <c r="J23" s="24"/>
      <c r="K23" s="24"/>
    </row>
    <row r="24" spans="2:11" ht="21" hidden="1" customHeight="1">
      <c r="B24" s="15"/>
      <c r="C24" s="16"/>
      <c r="D24" s="16"/>
      <c r="E24" s="16"/>
      <c r="F24" s="27"/>
      <c r="G24" s="27"/>
      <c r="H24" s="28"/>
      <c r="I24" s="16"/>
      <c r="J24" s="24"/>
      <c r="K24" s="24"/>
    </row>
    <row r="25" spans="2:11" ht="21" hidden="1" customHeight="1">
      <c r="B25" s="64" t="s">
        <v>10</v>
      </c>
      <c r="C25" s="31"/>
      <c r="D25" s="31"/>
      <c r="E25" s="32" t="s">
        <v>4</v>
      </c>
      <c r="F25" s="33" t="s">
        <v>3</v>
      </c>
      <c r="G25" s="33" t="s">
        <v>2</v>
      </c>
      <c r="H25" s="33" t="s">
        <v>1</v>
      </c>
      <c r="I25" s="16"/>
      <c r="J25" s="24"/>
      <c r="K25" s="24"/>
    </row>
    <row r="26" spans="2:11" ht="21" hidden="1" customHeight="1">
      <c r="B26" s="64"/>
      <c r="C26" s="60" t="str">
        <f>C21</f>
        <v xml:space="preserve"> Raiffeisen</v>
      </c>
      <c r="D26" s="60"/>
      <c r="E26" s="43">
        <f>E11+$H$31</f>
        <v>1.14E-2</v>
      </c>
      <c r="F26" s="43">
        <f>F11+$H$32</f>
        <v>1.2999999999999999E-2</v>
      </c>
      <c r="G26" s="43">
        <f>G11+$H$33</f>
        <v>1.6E-2</v>
      </c>
      <c r="H26" s="43">
        <v>1.7600000000000001E-2</v>
      </c>
      <c r="I26" s="16"/>
      <c r="J26" s="24"/>
      <c r="K26" s="24"/>
    </row>
    <row r="27" spans="2:11" ht="21" hidden="1" customHeight="1">
      <c r="B27" s="64"/>
      <c r="C27" s="60" t="str">
        <f t="shared" ref="C27:C28" si="8">C22</f>
        <v xml:space="preserve"> Migros Bank</v>
      </c>
      <c r="D27" s="60"/>
      <c r="E27" s="43">
        <f t="shared" ref="E27:E28" si="9">E12+$H$31</f>
        <v>1.0500000000000001E-2</v>
      </c>
      <c r="F27" s="43">
        <f t="shared" ref="F27:F28" si="10">F12+$H$32</f>
        <v>1.2500000000000001E-2</v>
      </c>
      <c r="G27" s="43">
        <f t="shared" ref="G27:G28" si="11">G12+$H$33</f>
        <v>1.4999999999999999E-2</v>
      </c>
      <c r="H27" s="43">
        <f>H12</f>
        <v>1.8499999999999999E-2</v>
      </c>
      <c r="I27" s="16"/>
      <c r="J27" s="24"/>
      <c r="K27" s="24"/>
    </row>
    <row r="28" spans="2:11" ht="21" hidden="1" customHeight="1">
      <c r="B28" s="64"/>
      <c r="C28" s="60" t="str">
        <f t="shared" si="8"/>
        <v xml:space="preserve"> CS</v>
      </c>
      <c r="D28" s="60"/>
      <c r="E28" s="43">
        <f t="shared" si="9"/>
        <v>1.04E-2</v>
      </c>
      <c r="F28" s="43">
        <f t="shared" si="10"/>
        <v>1.2999999999999999E-2</v>
      </c>
      <c r="G28" s="43">
        <f t="shared" si="11"/>
        <v>1.4999999999999999E-2</v>
      </c>
      <c r="H28" s="43">
        <f>H13</f>
        <v>1.8100000000000002E-2</v>
      </c>
      <c r="I28" s="16"/>
      <c r="J28" s="24"/>
      <c r="K28" s="24"/>
    </row>
    <row r="29" spans="2:11" ht="7" customHeight="1">
      <c r="B29" s="15"/>
      <c r="C29" s="16"/>
      <c r="D29" s="16"/>
      <c r="E29" s="16"/>
      <c r="F29" s="27"/>
      <c r="G29" s="27"/>
      <c r="H29" s="28"/>
      <c r="I29" s="16"/>
      <c r="J29" s="24"/>
      <c r="K29" s="24"/>
    </row>
    <row r="30" spans="2:11" ht="18" customHeight="1">
      <c r="B30" s="64" t="s">
        <v>25</v>
      </c>
      <c r="C30" s="31"/>
      <c r="D30" s="31"/>
      <c r="E30" s="32"/>
      <c r="F30" s="33"/>
      <c r="G30" s="33"/>
      <c r="H30" s="33"/>
      <c r="I30" s="16"/>
      <c r="J30" s="24" t="s">
        <v>33</v>
      </c>
      <c r="K30" s="56"/>
    </row>
    <row r="31" spans="2:11" ht="21" customHeight="1">
      <c r="B31" s="64"/>
      <c r="C31" s="14" t="s">
        <v>26</v>
      </c>
      <c r="D31" s="14"/>
      <c r="E31" s="44">
        <v>40</v>
      </c>
      <c r="F31" s="45">
        <f>ROUND(E31/4000,100)</f>
        <v>0.01</v>
      </c>
      <c r="G31" s="29"/>
      <c r="H31" s="29">
        <f>-1%+F31</f>
        <v>0</v>
      </c>
      <c r="I31" s="16"/>
      <c r="J31" s="24" t="s">
        <v>34</v>
      </c>
      <c r="K31" s="24"/>
    </row>
    <row r="32" spans="2:11" ht="21" customHeight="1">
      <c r="B32" s="64"/>
      <c r="C32" s="14" t="s">
        <v>27</v>
      </c>
      <c r="D32" s="14"/>
      <c r="E32" s="44">
        <v>40</v>
      </c>
      <c r="F32" s="45">
        <f>ROUND(E32/4000,100)</f>
        <v>0.01</v>
      </c>
      <c r="G32" s="29"/>
      <c r="H32" s="29">
        <f t="shared" ref="H32:H33" si="12">-1%+F32</f>
        <v>0</v>
      </c>
      <c r="I32" s="16"/>
      <c r="J32" s="24" t="s">
        <v>35</v>
      </c>
      <c r="K32" s="24"/>
    </row>
    <row r="33" spans="2:11" ht="21" customHeight="1">
      <c r="B33" s="64"/>
      <c r="C33" s="14" t="s">
        <v>28</v>
      </c>
      <c r="D33" s="14"/>
      <c r="E33" s="44">
        <v>40</v>
      </c>
      <c r="F33" s="45">
        <f>ROUND(E33/4000,100)</f>
        <v>0.01</v>
      </c>
      <c r="G33" s="29"/>
      <c r="H33" s="29">
        <f t="shared" si="12"/>
        <v>0</v>
      </c>
      <c r="I33" s="16"/>
      <c r="J33" s="24" t="s">
        <v>36</v>
      </c>
      <c r="K33" s="24"/>
    </row>
    <row r="34" spans="2:11" ht="87" customHeight="1">
      <c r="B34" s="64"/>
      <c r="C34" s="14"/>
      <c r="D34" s="14"/>
      <c r="E34" s="44"/>
      <c r="F34" s="45"/>
      <c r="G34" s="29"/>
      <c r="H34" s="29"/>
      <c r="I34" s="16"/>
      <c r="J34" s="63" t="s">
        <v>37</v>
      </c>
      <c r="K34" s="63"/>
    </row>
    <row r="35" spans="2:11" ht="21" customHeight="1">
      <c r="B35" s="64"/>
      <c r="C35" s="14"/>
      <c r="D35" s="14"/>
      <c r="E35" s="44"/>
      <c r="F35" s="45"/>
      <c r="G35" s="29"/>
      <c r="H35" s="29"/>
      <c r="I35" s="16"/>
      <c r="J35" s="63"/>
      <c r="K35" s="63"/>
    </row>
    <row r="36" spans="2:11" ht="118" customHeight="1">
      <c r="B36" s="64"/>
      <c r="C36" s="14"/>
      <c r="D36" s="14"/>
      <c r="E36" s="44"/>
      <c r="F36" s="45"/>
      <c r="G36" s="29"/>
      <c r="H36" s="29"/>
      <c r="I36" s="16"/>
      <c r="J36" s="56"/>
      <c r="K36" s="24"/>
    </row>
    <row r="37" spans="2:11" ht="21" customHeight="1">
      <c r="B37" s="64"/>
      <c r="C37" s="14"/>
      <c r="D37" s="14"/>
      <c r="E37" s="44"/>
      <c r="F37" s="45"/>
      <c r="G37" s="29"/>
      <c r="H37" s="29"/>
      <c r="I37" s="16"/>
      <c r="J37" s="56"/>
      <c r="K37" s="24"/>
    </row>
    <row r="38" spans="2:11" ht="96" customHeight="1">
      <c r="B38" s="64"/>
      <c r="C38" s="14"/>
      <c r="D38" s="14"/>
      <c r="E38" s="44"/>
      <c r="F38" s="45"/>
      <c r="G38" s="29"/>
      <c r="H38" s="29"/>
      <c r="I38" s="16"/>
      <c r="J38" s="56"/>
      <c r="K38" s="24"/>
    </row>
    <row r="39" spans="2:11" ht="23.25" customHeight="1">
      <c r="C39" s="8"/>
      <c r="D39" s="8"/>
      <c r="E39" s="8"/>
      <c r="F39" s="4"/>
      <c r="G39" s="4"/>
      <c r="H39" s="5"/>
      <c r="I39" s="8"/>
      <c r="J39" s="11"/>
      <c r="K39" s="11"/>
    </row>
    <row r="40" spans="2:11" ht="21" customHeight="1">
      <c r="B40" s="6" t="s">
        <v>38</v>
      </c>
      <c r="C40" s="6"/>
      <c r="D40" s="6"/>
      <c r="E40" s="6"/>
      <c r="F40" s="68"/>
      <c r="G40" s="68"/>
      <c r="H40" s="68"/>
      <c r="I40" s="8"/>
      <c r="J40" s="62" t="s">
        <v>55</v>
      </c>
      <c r="K40" s="62"/>
    </row>
    <row r="41" spans="2:11" ht="10.5" customHeight="1">
      <c r="B41" s="7" t="s">
        <v>13</v>
      </c>
      <c r="C41" s="8"/>
      <c r="D41" s="8"/>
      <c r="E41" s="8"/>
      <c r="F41" s="4"/>
      <c r="G41" s="4"/>
      <c r="H41" s="5"/>
      <c r="I41" s="8"/>
      <c r="J41" s="11"/>
      <c r="K41" s="11"/>
    </row>
    <row r="42" spans="2:11" ht="21" hidden="1" customHeight="1">
      <c r="B42" s="58" t="s">
        <v>0</v>
      </c>
      <c r="C42" s="34"/>
      <c r="D42" s="34"/>
      <c r="E42" s="35" t="str">
        <f>E10</f>
        <v>3 ans</v>
      </c>
      <c r="F42" s="35" t="str">
        <f t="shared" ref="F42:H42" si="13">F10</f>
        <v>5 ans</v>
      </c>
      <c r="G42" s="35" t="str">
        <f t="shared" si="13"/>
        <v>7 ans</v>
      </c>
      <c r="H42" s="35" t="str">
        <f t="shared" si="13"/>
        <v>10 ans</v>
      </c>
      <c r="I42" s="8"/>
      <c r="J42" s="11"/>
      <c r="K42" s="11"/>
    </row>
    <row r="43" spans="2:11" ht="21" hidden="1" customHeight="1">
      <c r="B43" s="58"/>
      <c r="C43" s="30" t="str">
        <f>C11</f>
        <v xml:space="preserve"> Raiffeisen</v>
      </c>
      <c r="D43" s="30"/>
      <c r="E43" s="37">
        <f>$H$8*E11*3</f>
        <v>27360</v>
      </c>
      <c r="F43" s="37">
        <f>$H$8*F11*5</f>
        <v>52000</v>
      </c>
      <c r="G43" s="37">
        <f>$H$8*G11*7</f>
        <v>89600</v>
      </c>
      <c r="H43" s="37">
        <f>$H$8*H11*10</f>
        <v>152800</v>
      </c>
      <c r="I43" s="8"/>
      <c r="J43" s="11"/>
      <c r="K43" s="11"/>
    </row>
    <row r="44" spans="2:11" ht="21" hidden="1" customHeight="1">
      <c r="B44" s="58"/>
      <c r="C44" s="30" t="str">
        <f t="shared" ref="C44:C45" si="14">C12</f>
        <v xml:space="preserve"> Migros Bank</v>
      </c>
      <c r="D44" s="30"/>
      <c r="E44" s="38">
        <f>$H$8*E12*3</f>
        <v>25200</v>
      </c>
      <c r="F44" s="38">
        <f>$H$8*F12*5</f>
        <v>50000</v>
      </c>
      <c r="G44" s="38">
        <f>$H$8*G12*7</f>
        <v>84000</v>
      </c>
      <c r="H44" s="38">
        <f>$H$8*H12*10</f>
        <v>148000</v>
      </c>
      <c r="I44" s="8"/>
      <c r="J44" s="11"/>
      <c r="K44" s="11"/>
    </row>
    <row r="45" spans="2:11" ht="21" hidden="1" customHeight="1">
      <c r="B45" s="58"/>
      <c r="C45" s="30" t="str">
        <f t="shared" si="14"/>
        <v xml:space="preserve"> CS</v>
      </c>
      <c r="D45" s="30"/>
      <c r="E45" s="39">
        <f>$H$8*E13*3</f>
        <v>24960</v>
      </c>
      <c r="F45" s="39">
        <f>$H$8*F13*5</f>
        <v>52000</v>
      </c>
      <c r="G45" s="39">
        <f>$H$8*G13*7</f>
        <v>84000</v>
      </c>
      <c r="H45" s="39">
        <f>$H$8*H13*10</f>
        <v>144800.00000000003</v>
      </c>
      <c r="I45" s="8"/>
      <c r="J45" s="11"/>
      <c r="K45" s="11"/>
    </row>
    <row r="46" spans="2:11" ht="21" hidden="1" customHeight="1">
      <c r="B46" s="15"/>
      <c r="C46" s="3"/>
      <c r="D46" s="3"/>
      <c r="E46" s="40"/>
      <c r="F46" s="40"/>
      <c r="G46" s="40"/>
      <c r="H46" s="40"/>
      <c r="I46" s="8"/>
      <c r="J46" s="11"/>
      <c r="K46" s="11"/>
    </row>
    <row r="47" spans="2:11" ht="21" hidden="1" customHeight="1">
      <c r="B47" s="58" t="s">
        <v>0</v>
      </c>
      <c r="C47" s="34"/>
      <c r="D47" s="34"/>
      <c r="E47" s="35" t="str">
        <f>E42</f>
        <v>3 ans</v>
      </c>
      <c r="F47" s="35" t="str">
        <f t="shared" ref="F47:H47" si="15">F42</f>
        <v>5 ans</v>
      </c>
      <c r="G47" s="35" t="str">
        <f t="shared" si="15"/>
        <v>7 ans</v>
      </c>
      <c r="H47" s="35" t="str">
        <f t="shared" si="15"/>
        <v>10 ans</v>
      </c>
      <c r="I47" s="8"/>
      <c r="J47" s="11"/>
      <c r="K47" s="11"/>
    </row>
    <row r="48" spans="2:11" ht="21" hidden="1" customHeight="1">
      <c r="B48" s="58"/>
      <c r="C48" s="30" t="str">
        <f>C16</f>
        <v xml:space="preserve"> Raiffeisen</v>
      </c>
      <c r="D48" s="30"/>
      <c r="E48" s="37">
        <f>$H$8*E16*3</f>
        <v>51360.000000000015</v>
      </c>
      <c r="F48" s="37">
        <f>$H$8*F16*5</f>
        <v>92000</v>
      </c>
      <c r="G48" s="37">
        <f>$H$8*G16*7</f>
        <v>145600.00000000003</v>
      </c>
      <c r="H48" s="37">
        <f>$H$8*H16*10</f>
        <v>232800</v>
      </c>
      <c r="I48" s="8"/>
      <c r="J48" s="11"/>
      <c r="K48" s="11"/>
    </row>
    <row r="49" spans="2:11" ht="21" hidden="1" customHeight="1">
      <c r="B49" s="58"/>
      <c r="C49" s="30" t="str">
        <f t="shared" ref="C49" si="16">C17</f>
        <v xml:space="preserve"> Migros Bank</v>
      </c>
      <c r="D49" s="30"/>
      <c r="E49" s="38">
        <f>$H$8*E17*3</f>
        <v>49200</v>
      </c>
      <c r="F49" s="38">
        <f>$H$8*F17*5</f>
        <v>90000</v>
      </c>
      <c r="G49" s="38">
        <f>$H$8*G17*7</f>
        <v>140000</v>
      </c>
      <c r="H49" s="38">
        <f>$H$8*H17*10</f>
        <v>227999.99999999997</v>
      </c>
      <c r="I49" s="8"/>
      <c r="J49" s="11"/>
      <c r="K49" s="11"/>
    </row>
    <row r="50" spans="2:11" ht="21" hidden="1" customHeight="1">
      <c r="B50" s="58"/>
      <c r="C50" s="30" t="str">
        <f t="shared" ref="C50" si="17">C18</f>
        <v xml:space="preserve"> CS</v>
      </c>
      <c r="D50" s="30"/>
      <c r="E50" s="39">
        <f>$H$8*E18*3</f>
        <v>48960.000000000007</v>
      </c>
      <c r="F50" s="39">
        <f>$H$8*F18*5</f>
        <v>92000</v>
      </c>
      <c r="G50" s="39">
        <f>$H$8*G18*7</f>
        <v>140000</v>
      </c>
      <c r="H50" s="39">
        <f>$H$8*H18*10</f>
        <v>224800</v>
      </c>
      <c r="I50" s="8"/>
      <c r="J50" s="11"/>
      <c r="K50" s="11"/>
    </row>
    <row r="51" spans="2:11" ht="21" hidden="1" customHeight="1">
      <c r="B51" s="15"/>
      <c r="C51" s="3"/>
      <c r="D51" s="3"/>
      <c r="E51" s="40"/>
      <c r="F51" s="40"/>
      <c r="G51" s="40"/>
      <c r="H51" s="40"/>
      <c r="I51" s="8"/>
      <c r="J51" s="11"/>
      <c r="K51" s="11"/>
    </row>
    <row r="52" spans="2:11" ht="21" hidden="1" customHeight="1">
      <c r="B52" s="58" t="s">
        <v>0</v>
      </c>
      <c r="C52" s="34"/>
      <c r="D52" s="34"/>
      <c r="E52" s="35" t="s">
        <v>62</v>
      </c>
      <c r="F52" s="36" t="s">
        <v>63</v>
      </c>
      <c r="G52" s="36" t="s">
        <v>64</v>
      </c>
      <c r="H52" s="36" t="s">
        <v>50</v>
      </c>
      <c r="I52" s="8"/>
      <c r="J52" s="11"/>
      <c r="K52" s="11"/>
    </row>
    <row r="53" spans="2:11" ht="21" hidden="1" customHeight="1">
      <c r="B53" s="58"/>
      <c r="C53" s="30" t="str">
        <f>C21</f>
        <v xml:space="preserve"> Raiffeisen</v>
      </c>
      <c r="D53" s="30"/>
      <c r="E53" s="37">
        <f>$H$8*E21*3</f>
        <v>3360.0000000000009</v>
      </c>
      <c r="F53" s="37">
        <f>$H$8*F21*5</f>
        <v>11999.999999999998</v>
      </c>
      <c r="G53" s="37">
        <f>$H$8*G21*7</f>
        <v>33600</v>
      </c>
      <c r="H53" s="37">
        <f>$H$8*H21*10</f>
        <v>72799.999999999985</v>
      </c>
      <c r="I53" s="8"/>
      <c r="J53" s="11"/>
      <c r="K53" s="11"/>
    </row>
    <row r="54" spans="2:11" ht="21" hidden="1" customHeight="1">
      <c r="B54" s="58"/>
      <c r="C54" s="30" t="str">
        <f t="shared" ref="C54" si="18">C22</f>
        <v xml:space="preserve"> Migros Bank</v>
      </c>
      <c r="D54" s="30"/>
      <c r="E54" s="38">
        <f>$H$8*E22*3</f>
        <v>1200.0000000000009</v>
      </c>
      <c r="F54" s="38">
        <f>$H$8*F22*5</f>
        <v>10000.000000000002</v>
      </c>
      <c r="G54" s="38">
        <f>$H$8*G22*7</f>
        <v>27999.999999999996</v>
      </c>
      <c r="H54" s="38">
        <f>$H$8*H22*10</f>
        <v>67999.999999999985</v>
      </c>
      <c r="I54" s="8"/>
      <c r="J54" s="11"/>
      <c r="K54" s="11"/>
    </row>
    <row r="55" spans="2:11" ht="21" hidden="1" customHeight="1">
      <c r="B55" s="58"/>
      <c r="C55" s="30" t="str">
        <f t="shared" ref="C55" si="19">C23</f>
        <v xml:space="preserve"> CS</v>
      </c>
      <c r="D55" s="30"/>
      <c r="E55" s="39">
        <f>$H$8*E23*3</f>
        <v>959.99999999999829</v>
      </c>
      <c r="F55" s="39">
        <f>$H$8*F23*5</f>
        <v>11999.999999999998</v>
      </c>
      <c r="G55" s="39">
        <f>$H$8*G23*7</f>
        <v>27999.999999999996</v>
      </c>
      <c r="H55" s="39">
        <f>$H$8*H23*10</f>
        <v>64800.000000000007</v>
      </c>
      <c r="I55" s="8"/>
      <c r="J55" s="11"/>
      <c r="K55" s="11"/>
    </row>
    <row r="56" spans="2:11" ht="21" hidden="1" customHeight="1">
      <c r="B56" s="15"/>
      <c r="C56" s="3"/>
      <c r="D56" s="3"/>
      <c r="E56" s="40"/>
      <c r="F56" s="40"/>
      <c r="G56" s="40"/>
      <c r="H56" s="40"/>
      <c r="I56" s="8"/>
      <c r="J56" s="11"/>
      <c r="K56" s="11"/>
    </row>
    <row r="57" spans="2:11" ht="21" hidden="1" customHeight="1">
      <c r="B57" s="58" t="s">
        <v>0</v>
      </c>
      <c r="C57" s="34"/>
      <c r="D57" s="34"/>
      <c r="E57" s="35" t="s">
        <v>62</v>
      </c>
      <c r="F57" s="36" t="s">
        <v>63</v>
      </c>
      <c r="G57" s="36" t="s">
        <v>64</v>
      </c>
      <c r="H57" s="36" t="s">
        <v>50</v>
      </c>
      <c r="I57" s="8"/>
      <c r="J57" s="11"/>
      <c r="K57" s="11"/>
    </row>
    <row r="58" spans="2:11" ht="21" hidden="1" customHeight="1">
      <c r="B58" s="58"/>
      <c r="C58" s="30" t="str">
        <f>C26</f>
        <v xml:space="preserve"> Raiffeisen</v>
      </c>
      <c r="D58" s="30"/>
      <c r="E58" s="37">
        <f>$H$8*E26*3</f>
        <v>27360</v>
      </c>
      <c r="F58" s="37">
        <f>$H$8*F26*5</f>
        <v>52000</v>
      </c>
      <c r="G58" s="37">
        <f>$H$8*G26*7</f>
        <v>89600</v>
      </c>
      <c r="H58" s="37">
        <f>$H$8*H26*10</f>
        <v>140800</v>
      </c>
      <c r="I58" s="8"/>
      <c r="J58" s="11"/>
      <c r="K58" s="11"/>
    </row>
    <row r="59" spans="2:11" ht="21" hidden="1" customHeight="1">
      <c r="B59" s="58"/>
      <c r="C59" s="30" t="str">
        <f t="shared" ref="C59" si="20">C27</f>
        <v xml:space="preserve"> Migros Bank</v>
      </c>
      <c r="D59" s="30"/>
      <c r="E59" s="38">
        <f>$H$8*E27*3</f>
        <v>25200</v>
      </c>
      <c r="F59" s="38">
        <f>$H$8*F27*5</f>
        <v>50000</v>
      </c>
      <c r="G59" s="38">
        <f>$H$8*G27*7</f>
        <v>84000</v>
      </c>
      <c r="H59" s="38">
        <f>$H$8*H27*10</f>
        <v>148000</v>
      </c>
      <c r="I59" s="8"/>
      <c r="J59" s="11"/>
      <c r="K59" s="11"/>
    </row>
    <row r="60" spans="2:11" ht="21" hidden="1" customHeight="1">
      <c r="B60" s="58"/>
      <c r="C60" s="30" t="str">
        <f t="shared" ref="C60" si="21">C28</f>
        <v xml:space="preserve"> CS</v>
      </c>
      <c r="D60" s="30"/>
      <c r="E60" s="39">
        <f>$H$8*E28*3</f>
        <v>24960</v>
      </c>
      <c r="F60" s="39">
        <f>$H$8*F28*5</f>
        <v>52000</v>
      </c>
      <c r="G60" s="39">
        <f>$H$8*G28*7</f>
        <v>84000</v>
      </c>
      <c r="H60" s="39">
        <f>$H$8*H28*10</f>
        <v>144800.00000000003</v>
      </c>
      <c r="I60" s="8"/>
      <c r="J60" s="11"/>
      <c r="K60" s="11"/>
    </row>
    <row r="61" spans="2:11" ht="21" hidden="1" customHeight="1">
      <c r="B61" s="15"/>
      <c r="C61" s="3"/>
      <c r="D61" s="3"/>
      <c r="E61" s="40"/>
      <c r="F61" s="40"/>
      <c r="G61" s="40"/>
      <c r="H61" s="40"/>
      <c r="I61" s="8"/>
      <c r="J61" s="11"/>
      <c r="K61" s="11"/>
    </row>
    <row r="62" spans="2:11" ht="21" customHeight="1">
      <c r="B62" s="58" t="s">
        <v>39</v>
      </c>
      <c r="C62" s="6" t="s">
        <v>56</v>
      </c>
      <c r="D62" s="34"/>
      <c r="E62" s="41" t="s">
        <v>47</v>
      </c>
      <c r="F62" s="42" t="s">
        <v>48</v>
      </c>
      <c r="G62" s="42" t="s">
        <v>49</v>
      </c>
      <c r="H62" s="54" t="s">
        <v>50</v>
      </c>
      <c r="I62" s="8"/>
      <c r="J62" s="61" t="s">
        <v>57</v>
      </c>
      <c r="K62" s="61"/>
    </row>
    <row r="63" spans="2:11" ht="21" customHeight="1">
      <c r="B63" s="58"/>
      <c r="C63" s="59" t="str">
        <f>C11</f>
        <v xml:space="preserve"> Raiffeisen</v>
      </c>
      <c r="D63" s="59"/>
      <c r="E63" s="46">
        <f>$E$43+G43</f>
        <v>116960</v>
      </c>
      <c r="F63" s="46">
        <f>$F$43+F43</f>
        <v>104000</v>
      </c>
      <c r="G63" s="46">
        <f>$G$43+E43</f>
        <v>116960</v>
      </c>
      <c r="H63" s="46">
        <f>$H$43</f>
        <v>152800</v>
      </c>
      <c r="I63" s="8"/>
      <c r="J63" s="61"/>
      <c r="K63" s="61"/>
    </row>
    <row r="64" spans="2:11" ht="21" customHeight="1">
      <c r="B64" s="58"/>
      <c r="C64" s="59" t="str">
        <f>C12</f>
        <v xml:space="preserve"> Migros Bank</v>
      </c>
      <c r="D64" s="59"/>
      <c r="E64" s="46">
        <f>$E$44+G44</f>
        <v>109200</v>
      </c>
      <c r="F64" s="46">
        <f>$F$44+F44</f>
        <v>100000</v>
      </c>
      <c r="G64" s="46">
        <f>$G$44+E44</f>
        <v>109200</v>
      </c>
      <c r="H64" s="46">
        <f>$H$44</f>
        <v>148000</v>
      </c>
      <c r="I64" s="8"/>
      <c r="J64" s="61"/>
      <c r="K64" s="61"/>
    </row>
    <row r="65" spans="2:11" ht="21" customHeight="1">
      <c r="B65" s="58"/>
      <c r="C65" s="59" t="str">
        <f>C13</f>
        <v xml:space="preserve"> CS</v>
      </c>
      <c r="D65" s="59"/>
      <c r="E65" s="46">
        <f>$E$45+G45</f>
        <v>108960</v>
      </c>
      <c r="F65" s="46">
        <f>$F$45+F45</f>
        <v>104000</v>
      </c>
      <c r="G65" s="46">
        <f>$G$45+E45</f>
        <v>108960</v>
      </c>
      <c r="H65" s="46">
        <f>$H$45</f>
        <v>144800.00000000003</v>
      </c>
      <c r="I65" s="8"/>
      <c r="J65" s="61"/>
      <c r="K65" s="61"/>
    </row>
    <row r="66" spans="2:11" ht="10" customHeight="1">
      <c r="B66" s="58"/>
      <c r="C66" s="3"/>
      <c r="D66" s="3"/>
      <c r="E66" s="40"/>
      <c r="F66" s="40"/>
      <c r="G66" s="40"/>
      <c r="H66" s="40"/>
      <c r="I66" s="8"/>
      <c r="J66" s="24"/>
      <c r="K66" s="24"/>
    </row>
    <row r="67" spans="2:11" ht="21" customHeight="1">
      <c r="B67" s="58"/>
      <c r="C67" s="47" t="s">
        <v>43</v>
      </c>
      <c r="D67" s="47"/>
      <c r="E67" s="48">
        <f>MIN(E63:H65)</f>
        <v>100000</v>
      </c>
      <c r="F67" s="48">
        <f>MAX(E63:H65)</f>
        <v>152800</v>
      </c>
      <c r="G67" s="49"/>
      <c r="H67" s="49">
        <f>F67-E67</f>
        <v>52800</v>
      </c>
      <c r="I67" s="8"/>
      <c r="J67" s="24" t="str">
        <f>"Avec la stratégie en vert tu épargnes " &amp; H67 &amp; " francs par rapport à la stratégie en rouge!"</f>
        <v>Avec la stratégie en vert tu épargnes 52800 francs par rapport à la stratégie en rouge!</v>
      </c>
      <c r="K67" s="24"/>
    </row>
    <row r="68" spans="2:11" ht="21" customHeight="1">
      <c r="B68" s="15"/>
      <c r="C68" s="3"/>
      <c r="D68" s="3"/>
      <c r="E68" s="40"/>
      <c r="F68" s="40"/>
      <c r="G68" s="40"/>
      <c r="H68" s="40"/>
      <c r="I68" s="8"/>
      <c r="J68" s="24"/>
      <c r="K68" s="24"/>
    </row>
    <row r="69" spans="2:11" ht="21" customHeight="1">
      <c r="B69" s="58" t="s">
        <v>40</v>
      </c>
      <c r="C69" s="6" t="s">
        <v>44</v>
      </c>
      <c r="D69" s="34"/>
      <c r="E69" s="41" t="s">
        <v>47</v>
      </c>
      <c r="F69" s="42" t="s">
        <v>48</v>
      </c>
      <c r="G69" s="42" t="s">
        <v>49</v>
      </c>
      <c r="H69" s="54" t="s">
        <v>50</v>
      </c>
      <c r="I69" s="8"/>
      <c r="J69" s="61" t="s">
        <v>58</v>
      </c>
      <c r="K69" s="61"/>
    </row>
    <row r="70" spans="2:11" ht="21" customHeight="1">
      <c r="B70" s="58"/>
      <c r="C70" s="59" t="s">
        <v>7</v>
      </c>
      <c r="D70" s="59"/>
      <c r="E70" s="46">
        <f>$E$43+G48</f>
        <v>172960.00000000003</v>
      </c>
      <c r="F70" s="46">
        <f>$F$43+F48</f>
        <v>144000</v>
      </c>
      <c r="G70" s="46">
        <f>$G$43+E48</f>
        <v>140960</v>
      </c>
      <c r="H70" s="46">
        <f>$H$43</f>
        <v>152800</v>
      </c>
      <c r="I70" s="8"/>
      <c r="J70" s="61"/>
      <c r="K70" s="61"/>
    </row>
    <row r="71" spans="2:11" ht="21" customHeight="1">
      <c r="B71" s="58"/>
      <c r="C71" s="59" t="s">
        <v>5</v>
      </c>
      <c r="D71" s="59"/>
      <c r="E71" s="46">
        <f>$E$44+G49</f>
        <v>165200</v>
      </c>
      <c r="F71" s="46">
        <f>$F$44+F49</f>
        <v>140000</v>
      </c>
      <c r="G71" s="46">
        <f>$G$44+E49</f>
        <v>133200</v>
      </c>
      <c r="H71" s="46">
        <f>$H$44</f>
        <v>148000</v>
      </c>
      <c r="I71" s="8"/>
      <c r="J71" s="61"/>
      <c r="K71" s="61"/>
    </row>
    <row r="72" spans="2:11" ht="21" customHeight="1">
      <c r="B72" s="58"/>
      <c r="C72" s="59" t="s">
        <v>6</v>
      </c>
      <c r="D72" s="59"/>
      <c r="E72" s="46">
        <f>$E$45+G50</f>
        <v>164960</v>
      </c>
      <c r="F72" s="46">
        <f>$F$45+F50</f>
        <v>144000</v>
      </c>
      <c r="G72" s="46">
        <f>$G$45+E50</f>
        <v>132960</v>
      </c>
      <c r="H72" s="46">
        <f>$H$45</f>
        <v>144800.00000000003</v>
      </c>
      <c r="I72" s="8"/>
      <c r="J72" s="61"/>
      <c r="K72" s="61"/>
    </row>
    <row r="73" spans="2:11" ht="10" customHeight="1">
      <c r="B73" s="58"/>
      <c r="C73" s="3"/>
      <c r="D73" s="3"/>
      <c r="E73" s="40"/>
      <c r="F73" s="40"/>
      <c r="G73" s="40"/>
      <c r="H73" s="40"/>
      <c r="I73" s="8"/>
      <c r="J73" s="24"/>
      <c r="K73" s="24"/>
    </row>
    <row r="74" spans="2:11" ht="21" customHeight="1">
      <c r="B74" s="58"/>
      <c r="C74" s="47" t="s">
        <v>43</v>
      </c>
      <c r="D74" s="47"/>
      <c r="E74" s="48">
        <f>MIN(E70:H72)</f>
        <v>132960</v>
      </c>
      <c r="F74" s="48">
        <f>MAX(E70:H72)</f>
        <v>172960.00000000003</v>
      </c>
      <c r="G74" s="49"/>
      <c r="H74" s="49">
        <f>F74-E74</f>
        <v>40000.000000000029</v>
      </c>
      <c r="I74" s="8"/>
      <c r="J74" s="24" t="str">
        <f>"Avec la stratégie en vert tu épargnes " &amp; H74 &amp; " francs par rapport à la stratégie en rouge!"</f>
        <v>Avec la stratégie en vert tu épargnes 40000 francs par rapport à la stratégie en rouge!</v>
      </c>
      <c r="K74" s="24"/>
    </row>
    <row r="75" spans="2:11" ht="21" customHeight="1">
      <c r="B75" s="15"/>
      <c r="C75" s="3"/>
      <c r="D75" s="3"/>
      <c r="E75" s="40"/>
      <c r="F75" s="40"/>
      <c r="G75" s="40"/>
      <c r="H75" s="40"/>
      <c r="I75" s="8"/>
      <c r="J75" s="24"/>
      <c r="K75" s="24"/>
    </row>
    <row r="76" spans="2:11" ht="21" customHeight="1">
      <c r="B76" s="58" t="s">
        <v>41</v>
      </c>
      <c r="C76" s="6" t="s">
        <v>45</v>
      </c>
      <c r="D76" s="34"/>
      <c r="E76" s="41" t="s">
        <v>47</v>
      </c>
      <c r="F76" s="42" t="s">
        <v>48</v>
      </c>
      <c r="G76" s="42" t="s">
        <v>49</v>
      </c>
      <c r="H76" s="54" t="s">
        <v>50</v>
      </c>
      <c r="I76" s="8"/>
      <c r="J76" s="61" t="s">
        <v>59</v>
      </c>
      <c r="K76" s="61"/>
    </row>
    <row r="77" spans="2:11" ht="21" customHeight="1">
      <c r="B77" s="58"/>
      <c r="C77" s="59" t="s">
        <v>7</v>
      </c>
      <c r="D77" s="59"/>
      <c r="E77" s="46">
        <f>$E$43+G53</f>
        <v>60960</v>
      </c>
      <c r="F77" s="46">
        <f>$F$43+F53</f>
        <v>64000</v>
      </c>
      <c r="G77" s="46">
        <f>$G$43+E53</f>
        <v>92960</v>
      </c>
      <c r="H77" s="46">
        <f>$H$43</f>
        <v>152800</v>
      </c>
      <c r="I77" s="8"/>
      <c r="J77" s="61"/>
      <c r="K77" s="61"/>
    </row>
    <row r="78" spans="2:11" ht="21" customHeight="1">
      <c r="B78" s="58"/>
      <c r="C78" s="59" t="s">
        <v>5</v>
      </c>
      <c r="D78" s="59"/>
      <c r="E78" s="46">
        <f>$E$44+G54</f>
        <v>53200</v>
      </c>
      <c r="F78" s="46">
        <f>$F$44+F54</f>
        <v>60000</v>
      </c>
      <c r="G78" s="46">
        <f>$G$44+E54</f>
        <v>85200</v>
      </c>
      <c r="H78" s="46">
        <f>$H$44</f>
        <v>148000</v>
      </c>
      <c r="I78" s="8"/>
      <c r="J78" s="61"/>
      <c r="K78" s="61"/>
    </row>
    <row r="79" spans="2:11" ht="21" customHeight="1">
      <c r="B79" s="58"/>
      <c r="C79" s="59" t="s">
        <v>6</v>
      </c>
      <c r="D79" s="59"/>
      <c r="E79" s="46">
        <f>$E$45+G55</f>
        <v>52960</v>
      </c>
      <c r="F79" s="46">
        <f>$F$45+F55</f>
        <v>64000</v>
      </c>
      <c r="G79" s="46">
        <f>$G$45+E55</f>
        <v>84960</v>
      </c>
      <c r="H79" s="46">
        <f>$H$45</f>
        <v>144800.00000000003</v>
      </c>
      <c r="I79" s="8"/>
      <c r="J79" s="61"/>
      <c r="K79" s="61"/>
    </row>
    <row r="80" spans="2:11" ht="10" customHeight="1">
      <c r="B80" s="58"/>
      <c r="C80" s="3"/>
      <c r="D80" s="3"/>
      <c r="E80" s="40"/>
      <c r="F80" s="40"/>
      <c r="G80" s="40"/>
      <c r="H80" s="40"/>
      <c r="I80" s="8"/>
      <c r="J80" s="24"/>
      <c r="K80" s="24"/>
    </row>
    <row r="81" spans="2:15" ht="21" customHeight="1">
      <c r="B81" s="58"/>
      <c r="C81" s="47" t="s">
        <v>43</v>
      </c>
      <c r="D81" s="47"/>
      <c r="E81" s="48">
        <f>MIN(E77:H79)</f>
        <v>52960</v>
      </c>
      <c r="F81" s="48">
        <f>MAX(E77:H79)</f>
        <v>152800</v>
      </c>
      <c r="G81" s="49"/>
      <c r="H81" s="49">
        <f>F81-E81</f>
        <v>99840</v>
      </c>
      <c r="I81" s="8"/>
      <c r="J81" s="24" t="str">
        <f>"Avec la stratégie en vert tu épargnes " &amp; H81 &amp; " francs par rapport à la stratégie en rouge!"</f>
        <v>Avec la stratégie en vert tu épargnes 99840 francs par rapport à la stratégie en rouge!</v>
      </c>
      <c r="K81" s="24"/>
    </row>
    <row r="82" spans="2:15" ht="21" customHeight="1">
      <c r="B82" s="15"/>
      <c r="C82" s="3"/>
      <c r="D82" s="3"/>
      <c r="E82" s="40"/>
      <c r="F82" s="40"/>
      <c r="G82" s="40"/>
      <c r="H82" s="40"/>
      <c r="I82" s="8"/>
      <c r="J82" s="24"/>
      <c r="K82" s="24"/>
    </row>
    <row r="83" spans="2:15" ht="21" customHeight="1">
      <c r="B83" s="58" t="s">
        <v>42</v>
      </c>
      <c r="C83" s="6" t="s">
        <v>46</v>
      </c>
      <c r="D83" s="34"/>
      <c r="E83" s="41" t="s">
        <v>47</v>
      </c>
      <c r="F83" s="42" t="s">
        <v>48</v>
      </c>
      <c r="G83" s="42" t="s">
        <v>49</v>
      </c>
      <c r="H83" s="54" t="s">
        <v>50</v>
      </c>
      <c r="I83" s="8"/>
      <c r="J83" s="69" t="s">
        <v>60</v>
      </c>
      <c r="K83" s="69"/>
    </row>
    <row r="84" spans="2:15" ht="21" customHeight="1">
      <c r="B84" s="58"/>
      <c r="C84" s="59" t="s">
        <v>7</v>
      </c>
      <c r="D84" s="59"/>
      <c r="E84" s="46">
        <f>$E$43+G58</f>
        <v>116960</v>
      </c>
      <c r="F84" s="46">
        <f>$F$43+F58</f>
        <v>104000</v>
      </c>
      <c r="G84" s="46">
        <f>$G$43+E58</f>
        <v>116960</v>
      </c>
      <c r="H84" s="46">
        <f>$H$43</f>
        <v>152800</v>
      </c>
      <c r="I84" s="8"/>
      <c r="J84" s="69"/>
      <c r="K84" s="69"/>
    </row>
    <row r="85" spans="2:15" ht="21" customHeight="1">
      <c r="B85" s="58"/>
      <c r="C85" s="59" t="s">
        <v>5</v>
      </c>
      <c r="D85" s="59"/>
      <c r="E85" s="46">
        <f>$E$44+G59</f>
        <v>109200</v>
      </c>
      <c r="F85" s="46">
        <f>$F$44+F59</f>
        <v>100000</v>
      </c>
      <c r="G85" s="46">
        <f>$G$44+E59</f>
        <v>109200</v>
      </c>
      <c r="H85" s="46">
        <f>$H$44</f>
        <v>148000</v>
      </c>
      <c r="I85" s="8"/>
      <c r="J85" s="69"/>
      <c r="K85" s="69"/>
    </row>
    <row r="86" spans="2:15" ht="21" customHeight="1">
      <c r="B86" s="58"/>
      <c r="C86" s="59" t="s">
        <v>6</v>
      </c>
      <c r="D86" s="59"/>
      <c r="E86" s="46">
        <f>$E$45+G60</f>
        <v>108960</v>
      </c>
      <c r="F86" s="46">
        <f>$F$45+F60</f>
        <v>104000</v>
      </c>
      <c r="G86" s="46">
        <f>$G$45+E60</f>
        <v>108960</v>
      </c>
      <c r="H86" s="46">
        <f>$H$45</f>
        <v>144800.00000000003</v>
      </c>
      <c r="I86" s="8"/>
      <c r="J86" s="69"/>
      <c r="K86" s="69"/>
    </row>
    <row r="87" spans="2:15" ht="10" customHeight="1">
      <c r="B87" s="58"/>
      <c r="C87" s="3"/>
      <c r="D87" s="3"/>
      <c r="E87" s="40"/>
      <c r="F87" s="40"/>
      <c r="G87" s="40"/>
      <c r="H87" s="40"/>
      <c r="I87" s="8"/>
      <c r="J87" s="24"/>
      <c r="K87" s="24"/>
    </row>
    <row r="88" spans="2:15" ht="21" customHeight="1">
      <c r="B88" s="58"/>
      <c r="C88" s="47" t="s">
        <v>43</v>
      </c>
      <c r="D88" s="47"/>
      <c r="E88" s="48">
        <f>MIN(E84:H86)</f>
        <v>100000</v>
      </c>
      <c r="F88" s="48">
        <f>MAX(E84:H86)</f>
        <v>152800</v>
      </c>
      <c r="G88" s="49"/>
      <c r="H88" s="49">
        <f>F88-E88</f>
        <v>52800</v>
      </c>
      <c r="I88" s="8"/>
      <c r="J88" s="24" t="str">
        <f>"Avec la stratégie en vert tu épargnes " &amp; H88 &amp; " francs par rapport à la stratégie en rouge!"</f>
        <v>Avec la stratégie en vert tu épargnes 52800 francs par rapport à la stratégie en rouge!</v>
      </c>
      <c r="K88" s="24"/>
    </row>
    <row r="89" spans="2:15" ht="24" customHeight="1">
      <c r="B89" s="11"/>
      <c r="C89" s="11"/>
      <c r="D89" s="11"/>
      <c r="E89" s="11"/>
      <c r="F89" s="11"/>
      <c r="G89" s="11"/>
      <c r="H89" s="11"/>
    </row>
    <row r="90" spans="2:15" ht="21" customHeight="1">
      <c r="B90" s="23" t="s">
        <v>51</v>
      </c>
      <c r="C90" s="23"/>
      <c r="D90" s="23"/>
      <c r="E90" s="23"/>
      <c r="F90" s="67"/>
      <c r="G90" s="67"/>
      <c r="H90" s="67"/>
      <c r="I90" s="67"/>
      <c r="J90" s="67"/>
      <c r="K90" s="67"/>
    </row>
    <row r="91" spans="2:15" ht="10.5" customHeight="1">
      <c r="C91" s="12"/>
      <c r="D91" s="9"/>
      <c r="E91" s="9"/>
      <c r="F91" s="10"/>
      <c r="G91" s="10"/>
      <c r="H91" s="11"/>
    </row>
    <row r="92" spans="2:15" ht="62.25" customHeight="1">
      <c r="B92" s="65" t="s">
        <v>52</v>
      </c>
      <c r="C92" s="66" t="s">
        <v>53</v>
      </c>
      <c r="D92" s="66"/>
      <c r="E92" s="66"/>
      <c r="F92" s="66"/>
      <c r="G92" s="66"/>
      <c r="H92" s="66"/>
      <c r="I92" s="66"/>
      <c r="J92" s="66"/>
      <c r="K92" s="66"/>
    </row>
    <row r="93" spans="2:15" ht="66.75" customHeight="1">
      <c r="B93" s="65"/>
      <c r="C93" s="66"/>
      <c r="D93" s="66"/>
      <c r="E93" s="66"/>
      <c r="F93" s="66"/>
      <c r="G93" s="66"/>
      <c r="H93" s="66"/>
      <c r="I93" s="66"/>
      <c r="J93" s="66"/>
      <c r="K93" s="66"/>
    </row>
    <row r="94" spans="2:15" ht="158" customHeight="1">
      <c r="B94" s="65"/>
      <c r="C94" s="66"/>
      <c r="D94" s="66"/>
      <c r="E94" s="66"/>
      <c r="F94" s="66"/>
      <c r="G94" s="66"/>
      <c r="H94" s="66"/>
      <c r="I94" s="66"/>
      <c r="J94" s="66"/>
      <c r="K94" s="66"/>
    </row>
    <row r="95" spans="2:15" ht="23" customHeight="1">
      <c r="B95" s="11"/>
      <c r="C95" s="11"/>
      <c r="D95" s="11"/>
      <c r="E95" s="11"/>
      <c r="F95" s="11"/>
      <c r="G95" s="11"/>
      <c r="H95" s="11"/>
    </row>
    <row r="96" spans="2:15" ht="15.75" customHeight="1">
      <c r="B96" s="51" t="s">
        <v>54</v>
      </c>
      <c r="C96" s="51"/>
      <c r="D96" s="51"/>
      <c r="E96" s="51"/>
      <c r="F96" s="51"/>
      <c r="G96" s="51"/>
      <c r="H96" s="51"/>
      <c r="K96" s="51">
        <f ca="1">TODAY()</f>
        <v>42114</v>
      </c>
      <c r="L96" s="51"/>
      <c r="M96" s="51"/>
      <c r="N96" s="51"/>
      <c r="O96" s="51"/>
    </row>
    <row r="97" spans="2:8" ht="8" customHeight="1">
      <c r="B97" s="24"/>
      <c r="C97" s="25"/>
      <c r="D97" s="25"/>
      <c r="E97" s="25"/>
      <c r="F97" s="25"/>
      <c r="G97" s="25"/>
      <c r="H97" s="25"/>
    </row>
    <row r="98" spans="2:8" ht="15.75" customHeight="1">
      <c r="B98" s="11"/>
    </row>
    <row r="99" spans="2:8" ht="15.75" customHeight="1">
      <c r="B99" s="11"/>
    </row>
    <row r="100" spans="2:8" ht="15.75" customHeight="1">
      <c r="B100" s="11"/>
    </row>
    <row r="101" spans="2:8" ht="15.75" customHeight="1">
      <c r="B101" s="11"/>
    </row>
    <row r="102" spans="2:8" ht="15.75" customHeight="1">
      <c r="B102" s="11"/>
    </row>
  </sheetData>
  <sheetProtection password="CDB5" sheet="1" objects="1" scenarios="1" selectLockedCells="1"/>
  <mergeCells count="49">
    <mergeCell ref="C92:K94"/>
    <mergeCell ref="F90:K90"/>
    <mergeCell ref="J40:K40"/>
    <mergeCell ref="F40:H40"/>
    <mergeCell ref="C86:D86"/>
    <mergeCell ref="J69:K72"/>
    <mergeCell ref="J76:K79"/>
    <mergeCell ref="J83:K86"/>
    <mergeCell ref="B10:B13"/>
    <mergeCell ref="B92:B94"/>
    <mergeCell ref="B15:B18"/>
    <mergeCell ref="B20:B23"/>
    <mergeCell ref="B42:B45"/>
    <mergeCell ref="B47:B50"/>
    <mergeCell ref="B52:B55"/>
    <mergeCell ref="B57:B60"/>
    <mergeCell ref="B25:B28"/>
    <mergeCell ref="B30:B38"/>
    <mergeCell ref="C16:D16"/>
    <mergeCell ref="J62:K65"/>
    <mergeCell ref="J6:K6"/>
    <mergeCell ref="C11:D11"/>
    <mergeCell ref="C12:D12"/>
    <mergeCell ref="C13:D13"/>
    <mergeCell ref="C17:D17"/>
    <mergeCell ref="C18:D18"/>
    <mergeCell ref="C21:D21"/>
    <mergeCell ref="C22:D22"/>
    <mergeCell ref="C23:D23"/>
    <mergeCell ref="C26:D26"/>
    <mergeCell ref="C27:D27"/>
    <mergeCell ref="C28:D28"/>
    <mergeCell ref="J34:K35"/>
    <mergeCell ref="B2:H3"/>
    <mergeCell ref="B83:B88"/>
    <mergeCell ref="B76:B81"/>
    <mergeCell ref="B69:B74"/>
    <mergeCell ref="B62:B67"/>
    <mergeCell ref="C63:D63"/>
    <mergeCell ref="C64:D64"/>
    <mergeCell ref="C65:D65"/>
    <mergeCell ref="C70:D70"/>
    <mergeCell ref="C71:D71"/>
    <mergeCell ref="C72:D72"/>
    <mergeCell ref="C77:D77"/>
    <mergeCell ref="C78:D78"/>
    <mergeCell ref="C79:D79"/>
    <mergeCell ref="C84:D84"/>
    <mergeCell ref="C85:D85"/>
  </mergeCells>
  <phoneticPr fontId="2" type="noConversion"/>
  <conditionalFormatting sqref="E63:H66">
    <cfRule type="top10" dxfId="7" priority="9" rank="1"/>
    <cfRule type="top10" dxfId="6" priority="10" bottom="1" rank="1"/>
  </conditionalFormatting>
  <conditionalFormatting sqref="E70:H73">
    <cfRule type="top10" dxfId="5" priority="7" rank="1"/>
    <cfRule type="top10" dxfId="4" priority="8" bottom="1" rank="1"/>
  </conditionalFormatting>
  <conditionalFormatting sqref="E77:H80">
    <cfRule type="top10" dxfId="3" priority="5" rank="1"/>
    <cfRule type="top10" dxfId="2" priority="6" bottom="1" rank="1"/>
  </conditionalFormatting>
  <conditionalFormatting sqref="E84:H87">
    <cfRule type="top10" dxfId="1" priority="1" rank="1"/>
    <cfRule type="top10" dxfId="0" priority="2" bottom="1" rank="1"/>
  </conditionalFormatting>
  <hyperlinks>
    <hyperlink ref="J13" r:id="rId1"/>
  </hyperlinks>
  <printOptions horizontalCentered="1" verticalCentered="1"/>
  <pageMargins left="0.51181102362204722" right="0.51181102362204722" top="0.74803149606299213" bottom="0.74803149606299213" header="0.31496062992125984" footer="0.31496062992125984"/>
  <pageSetup paperSize="9" scale="50" orientation="portrait" horizontalDpi="1200" verticalDpi="1200"/>
  <headerFooter alignWithMargins="0"/>
  <ignoredErrors>
    <ignoredError sqref="H39:H41 H9 F9 F39:F4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63" r:id="rId4" name="Scroll Bar 43">
              <controlPr locked="0" defaultSize="0" autoPict="0">
                <anchor moveWithCells="1">
                  <from>
                    <xdr:col>3</xdr:col>
                    <xdr:colOff>2463800</xdr:colOff>
                    <xdr:row>30</xdr:row>
                    <xdr:rowOff>50800</xdr:rowOff>
                  </from>
                  <to>
                    <xdr:col>6</xdr:col>
                    <xdr:colOff>749300</xdr:colOff>
                    <xdr:row>30</xdr:row>
                    <xdr:rowOff>241300</xdr:rowOff>
                  </to>
                </anchor>
              </controlPr>
            </control>
          </mc:Choice>
          <mc:Fallback/>
        </mc:AlternateContent>
        <mc:AlternateContent xmlns:mc="http://schemas.openxmlformats.org/markup-compatibility/2006">
          <mc:Choice Requires="x14">
            <control shapeId="5164" r:id="rId5" name="Scroll Bar 44">
              <controlPr locked="0" defaultSize="0" autoPict="0">
                <anchor moveWithCells="1">
                  <from>
                    <xdr:col>3</xdr:col>
                    <xdr:colOff>2463800</xdr:colOff>
                    <xdr:row>31</xdr:row>
                    <xdr:rowOff>38100</xdr:rowOff>
                  </from>
                  <to>
                    <xdr:col>6</xdr:col>
                    <xdr:colOff>736600</xdr:colOff>
                    <xdr:row>31</xdr:row>
                    <xdr:rowOff>228600</xdr:rowOff>
                  </to>
                </anchor>
              </controlPr>
            </control>
          </mc:Choice>
          <mc:Fallback/>
        </mc:AlternateContent>
        <mc:AlternateContent xmlns:mc="http://schemas.openxmlformats.org/markup-compatibility/2006">
          <mc:Choice Requires="x14">
            <control shapeId="5165" r:id="rId6" name="Scroll Bar 45">
              <controlPr locked="0" defaultSize="0" autoPict="0">
                <anchor moveWithCells="1">
                  <from>
                    <xdr:col>3</xdr:col>
                    <xdr:colOff>2463800</xdr:colOff>
                    <xdr:row>32</xdr:row>
                    <xdr:rowOff>25400</xdr:rowOff>
                  </from>
                  <to>
                    <xdr:col>6</xdr:col>
                    <xdr:colOff>749300</xdr:colOff>
                    <xdr:row>32</xdr:row>
                    <xdr:rowOff>215900</xdr:rowOff>
                  </to>
                </anchor>
              </controlPr>
            </control>
          </mc:Choice>
          <mc:Fallback/>
        </mc:AlternateContent>
        <mc:AlternateContent xmlns:mc="http://schemas.openxmlformats.org/markup-compatibility/2006">
          <mc:Choice Requires="x14">
            <control shapeId="5145" r:id="rId7" name="Scroll Bar 25">
              <controlPr locked="0" defaultSize="0" autoPict="0">
                <anchor moveWithCells="1">
                  <from>
                    <xdr:col>3</xdr:col>
                    <xdr:colOff>2489200</xdr:colOff>
                    <xdr:row>7</xdr:row>
                    <xdr:rowOff>38100</xdr:rowOff>
                  </from>
                  <to>
                    <xdr:col>6</xdr:col>
                    <xdr:colOff>762000</xdr:colOff>
                    <xdr:row>7</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8:G51"/>
  <sheetViews>
    <sheetView workbookViewId="0">
      <selection activeCell="K58" sqref="K58"/>
    </sheetView>
  </sheetViews>
  <sheetFormatPr baseColWidth="10" defaultRowHeight="10" x14ac:dyDescent="0"/>
  <sheetData>
    <row r="48" spans="5:7">
      <c r="E48" t="str">
        <f>'Etape 4'!E25:F25</f>
        <v>3 Jahre</v>
      </c>
      <c r="F48" t="str">
        <f>'Etape 4'!F25:G25</f>
        <v>5 Jahre</v>
      </c>
      <c r="G48" t="str">
        <f>'Etape 4'!G25:H25</f>
        <v>7 Jahre</v>
      </c>
    </row>
    <row r="49" spans="3:7">
      <c r="C49" t="str">
        <f>'Etape 4'!C26:D26</f>
        <v xml:space="preserve"> Raiffeisen</v>
      </c>
      <c r="E49" s="50">
        <f>'Etape 4'!E26:F26</f>
        <v>1.14E-2</v>
      </c>
      <c r="F49" s="50">
        <f>'Etape 4'!F26:G26</f>
        <v>1.2999999999999999E-2</v>
      </c>
      <c r="G49" s="50">
        <f>'Etape 4'!G26:H26</f>
        <v>1.6E-2</v>
      </c>
    </row>
    <row r="50" spans="3:7">
      <c r="C50" t="str">
        <f>'Etape 4'!C27:D27</f>
        <v xml:space="preserve"> Migros Bank</v>
      </c>
      <c r="E50" s="50">
        <f>'Etape 4'!E27:F27</f>
        <v>1.0500000000000001E-2</v>
      </c>
      <c r="F50" s="50">
        <f>'Etape 4'!F27:G27</f>
        <v>1.2500000000000001E-2</v>
      </c>
      <c r="G50" s="50">
        <f>'Etape 4'!G27:H27</f>
        <v>1.4999999999999999E-2</v>
      </c>
    </row>
    <row r="51" spans="3:7">
      <c r="C51" t="str">
        <f>'Etape 4'!C28:D28</f>
        <v xml:space="preserve"> CS</v>
      </c>
      <c r="E51" s="50">
        <f>'Etape 4'!E28:F28</f>
        <v>1.04E-2</v>
      </c>
      <c r="F51" s="50">
        <f>'Etape 4'!F28:G28</f>
        <v>1.2999999999999999E-2</v>
      </c>
      <c r="G51" s="50">
        <f>'Etape 4'!G28:H28</f>
        <v>1.4999999999999999E-2</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Etape 4</vt:lpstr>
      <vt:lpstr>Blatt1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Etappe 1: Der Anti-Fragilitäts-Test</dc:title>
  <dc:creator/>
  <dc:description>Das Tool zur 1. Etappe dient als Standortbestimmung Deiner jetzigen Hypothekar-Situation.</dc:description>
  <cp:lastModifiedBy/>
  <cp:lastPrinted>2015-02-03T19:27:34Z</cp:lastPrinted>
  <dcterms:created xsi:type="dcterms:W3CDTF">2004-05-19T05:23:44Z</dcterms:created>
  <dcterms:modified xsi:type="dcterms:W3CDTF">2015-04-20T18:21:20Z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710200042</vt:i4>
  </property>
  <property fmtid="{D5CDD505-2E9C-101B-9397-08002B2CF9AE}" pid="3" name="_NewReviewCycle">
    <vt:lpwstr/>
  </property>
  <property fmtid="{D5CDD505-2E9C-101B-9397-08002B2CF9AE}" pid="4" name="_PreviousAdHocReviewCycleID">
    <vt:i4>-965295113</vt:i4>
  </property>
</Properties>
</file>