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5" rupBuild="25725"/>
  <workbookPr filterPrivacy="1" codeName="ThisWorkbook" checkCompatibility="1" autoCompressPictures="0"/>
  <bookViews>
    <workbookView xWindow="-31020" yWindow="-17040" windowWidth="30560" windowHeight="24480" tabRatio="299"/>
  </bookViews>
  <sheets>
    <sheet name="Etape 4" sheetId="30" r:id="rId1"/>
    <sheet name="Blatt1" sheetId="31" state="hidden" r:id="rId2"/>
  </sheets>
  <definedNames>
    <definedName name="_xlnm.Print_Area" localSheetId="0">'Etape 4'!$B$1:$K$96</definedName>
    <definedName name="Zins" localSheetId="0">'Etape 4'!$D$13</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F47" i="30" l="1"/>
  <c r="G47" i="30"/>
  <c r="H47" i="30"/>
  <c r="E47" i="30"/>
  <c r="F42" i="30"/>
  <c r="G42" i="30"/>
  <c r="H42" i="30"/>
  <c r="E42" i="30"/>
  <c r="H8" i="30"/>
  <c r="E43" i="30"/>
  <c r="F33" i="30"/>
  <c r="H33" i="30"/>
  <c r="G26" i="30"/>
  <c r="G58" i="30"/>
  <c r="E84" i="30"/>
  <c r="F43" i="30"/>
  <c r="F32" i="30"/>
  <c r="H32" i="30"/>
  <c r="F26" i="30"/>
  <c r="F58" i="30"/>
  <c r="F84" i="30"/>
  <c r="G43" i="30"/>
  <c r="F31" i="30"/>
  <c r="H31" i="30"/>
  <c r="E26" i="30"/>
  <c r="E58" i="30"/>
  <c r="G84" i="30"/>
  <c r="H43" i="30"/>
  <c r="H84" i="30"/>
  <c r="E44" i="30"/>
  <c r="G27" i="30"/>
  <c r="G59" i="30"/>
  <c r="E85" i="30"/>
  <c r="F44" i="30"/>
  <c r="F27" i="30"/>
  <c r="F59" i="30"/>
  <c r="F85" i="30"/>
  <c r="G44" i="30"/>
  <c r="E27" i="30"/>
  <c r="E59" i="30"/>
  <c r="G85" i="30"/>
  <c r="H44" i="30"/>
  <c r="H85" i="30"/>
  <c r="E45" i="30"/>
  <c r="G28" i="30"/>
  <c r="G60" i="30"/>
  <c r="E86" i="30"/>
  <c r="F45" i="30"/>
  <c r="F28" i="30"/>
  <c r="F60" i="30"/>
  <c r="F86" i="30"/>
  <c r="G45" i="30"/>
  <c r="E28" i="30"/>
  <c r="E60" i="30"/>
  <c r="G86" i="30"/>
  <c r="H45" i="30"/>
  <c r="H86" i="30"/>
  <c r="F88" i="30"/>
  <c r="E88" i="30"/>
  <c r="H88" i="30"/>
  <c r="J88" i="30"/>
  <c r="G21" i="30"/>
  <c r="G53" i="30"/>
  <c r="E77" i="30"/>
  <c r="F21" i="30"/>
  <c r="F53" i="30"/>
  <c r="F77" i="30"/>
  <c r="E53" i="30"/>
  <c r="G77" i="30"/>
  <c r="H77" i="30"/>
  <c r="G22" i="30"/>
  <c r="G54" i="30"/>
  <c r="E78" i="30"/>
  <c r="F22" i="30"/>
  <c r="F54" i="30"/>
  <c r="F78" i="30"/>
  <c r="E22" i="30"/>
  <c r="E54" i="30"/>
  <c r="G78" i="30"/>
  <c r="H78" i="30"/>
  <c r="G23" i="30"/>
  <c r="G55" i="30"/>
  <c r="E79" i="30"/>
  <c r="F23" i="30"/>
  <c r="F55" i="30"/>
  <c r="F79" i="30"/>
  <c r="E23" i="30"/>
  <c r="E55" i="30"/>
  <c r="G79" i="30"/>
  <c r="H79" i="30"/>
  <c r="F81" i="30"/>
  <c r="E81" i="30"/>
  <c r="H81" i="30"/>
  <c r="J81" i="30"/>
  <c r="G16" i="30"/>
  <c r="G48" i="30"/>
  <c r="E70" i="30"/>
  <c r="F16" i="30"/>
  <c r="F48" i="30"/>
  <c r="F70" i="30"/>
  <c r="E48" i="30"/>
  <c r="G70" i="30"/>
  <c r="H70" i="30"/>
  <c r="G17" i="30"/>
  <c r="G49" i="30"/>
  <c r="E71" i="30"/>
  <c r="F17" i="30"/>
  <c r="F49" i="30"/>
  <c r="F71" i="30"/>
  <c r="E17" i="30"/>
  <c r="E49" i="30"/>
  <c r="G71" i="30"/>
  <c r="H71" i="30"/>
  <c r="G18" i="30"/>
  <c r="G50" i="30"/>
  <c r="E72" i="30"/>
  <c r="F18" i="30"/>
  <c r="F50" i="30"/>
  <c r="F72" i="30"/>
  <c r="E18" i="30"/>
  <c r="E50" i="30"/>
  <c r="G72" i="30"/>
  <c r="H72" i="30"/>
  <c r="F74" i="30"/>
  <c r="E74" i="30"/>
  <c r="H74" i="30"/>
  <c r="J74" i="30"/>
  <c r="E63" i="30"/>
  <c r="F63" i="30"/>
  <c r="G63" i="30"/>
  <c r="H63" i="30"/>
  <c r="E64" i="30"/>
  <c r="F64" i="30"/>
  <c r="G64" i="30"/>
  <c r="H64" i="30"/>
  <c r="E65" i="30"/>
  <c r="F65" i="30"/>
  <c r="G65" i="30"/>
  <c r="H65" i="30"/>
  <c r="F67" i="30"/>
  <c r="E67" i="30"/>
  <c r="H67" i="30"/>
  <c r="J67" i="30"/>
  <c r="K96" i="30"/>
  <c r="C18" i="30"/>
  <c r="C23" i="30"/>
  <c r="C28" i="30"/>
  <c r="C60" i="30"/>
  <c r="C17" i="30"/>
  <c r="C22" i="30"/>
  <c r="C27" i="30"/>
  <c r="C59" i="30"/>
  <c r="C16" i="30"/>
  <c r="C21" i="30"/>
  <c r="C26" i="30"/>
  <c r="C58" i="30"/>
  <c r="C55" i="30"/>
  <c r="C54" i="30"/>
  <c r="C53" i="30"/>
  <c r="C50" i="30"/>
  <c r="C49" i="30"/>
  <c r="C48" i="30"/>
  <c r="C44" i="30"/>
  <c r="C45" i="30"/>
  <c r="C43" i="30"/>
  <c r="E48" i="31"/>
  <c r="F48" i="31"/>
  <c r="G48" i="31"/>
  <c r="E49" i="31"/>
  <c r="F49" i="31"/>
  <c r="G49" i="31"/>
  <c r="E50" i="31"/>
  <c r="F50" i="31"/>
  <c r="G50" i="31"/>
  <c r="E51" i="31"/>
  <c r="F51" i="31"/>
  <c r="G51" i="31"/>
  <c r="C50" i="31"/>
  <c r="C51" i="31"/>
  <c r="C49" i="31"/>
  <c r="H28" i="30"/>
  <c r="H27" i="30"/>
  <c r="E21" i="30"/>
  <c r="E16" i="30"/>
  <c r="C65" i="30"/>
  <c r="C64" i="30"/>
  <c r="C63" i="30"/>
  <c r="H60" i="30"/>
  <c r="H59" i="30"/>
  <c r="H58" i="30"/>
  <c r="H23" i="30"/>
  <c r="H55" i="30"/>
  <c r="H22" i="30"/>
  <c r="H54" i="30"/>
  <c r="H21" i="30"/>
  <c r="H53" i="30"/>
  <c r="H18" i="30"/>
  <c r="H50" i="30"/>
  <c r="H17" i="30"/>
  <c r="H49" i="30"/>
  <c r="H16" i="30"/>
  <c r="H48" i="30"/>
</calcChain>
</file>

<file path=xl/sharedStrings.xml><?xml version="1.0" encoding="utf-8"?>
<sst xmlns="http://schemas.openxmlformats.org/spreadsheetml/2006/main" count="102" uniqueCount="65">
  <si>
    <t>Angebote</t>
  </si>
  <si>
    <t>10 Jahre</t>
  </si>
  <si>
    <t>7 Jahre</t>
  </si>
  <si>
    <t>5 Jahre</t>
  </si>
  <si>
    <t>3 Jahre</t>
  </si>
  <si>
    <t>ZKB</t>
  </si>
  <si>
    <t>CS</t>
  </si>
  <si>
    <t>Raiffeisen</t>
  </si>
  <si>
    <t>Szenario 1</t>
  </si>
  <si>
    <t>Szenario 2</t>
  </si>
  <si>
    <t>Dein Szenario</t>
  </si>
  <si>
    <t xml:space="preserve"> Raiffeisen</t>
  </si>
  <si>
    <t xml:space="preserve"> CS</t>
  </si>
  <si>
    <t xml:space="preserve">  </t>
  </si>
  <si>
    <t>Etape 4: La durée idéale de ton hypothèque</t>
  </si>
  <si>
    <t>Clique sur le lien vers YouTube pour une vidéo de démonstration (mode d'emploi)</t>
  </si>
  <si>
    <t xml:space="preserve"> M o d e   d ' e m p l o i</t>
  </si>
  <si>
    <t>Déplace notre pierre de curling sur le montant total de ton hypothèque.</t>
  </si>
  <si>
    <t xml:space="preserve"> O f f r e s   h y p o t h é c a i r e s</t>
  </si>
  <si>
    <t>Montant total de ton hypothèque</t>
  </si>
  <si>
    <t>Offres</t>
  </si>
  <si>
    <r>
      <t xml:space="preserve">3 </t>
    </r>
    <r>
      <rPr>
        <sz val="10"/>
        <color theme="0"/>
        <rFont val="Georgia"/>
      </rPr>
      <t>ans</t>
    </r>
  </si>
  <si>
    <r>
      <t>5</t>
    </r>
    <r>
      <rPr>
        <sz val="10"/>
        <color theme="0"/>
        <rFont val="Georgia"/>
      </rPr>
      <t xml:space="preserve"> ans</t>
    </r>
  </si>
  <si>
    <r>
      <t xml:space="preserve">7 </t>
    </r>
    <r>
      <rPr>
        <sz val="10"/>
        <color theme="0"/>
        <rFont val="Georgia"/>
      </rPr>
      <t>ans</t>
    </r>
  </si>
  <si>
    <r>
      <t>10</t>
    </r>
    <r>
      <rPr>
        <sz val="10"/>
        <color theme="0"/>
        <rFont val="Georgia"/>
      </rPr>
      <t xml:space="preserve"> ans</t>
    </r>
  </si>
  <si>
    <t>Ton propre scénario</t>
  </si>
  <si>
    <t>Hausse/baisse du taux hypothécaire à 3 ans de...</t>
  </si>
  <si>
    <t>Hausse/baisse du taux hypothécaire à 5 ans de...</t>
  </si>
  <si>
    <t>Hausse/baisse du taux hypothécaire à 7 ans de...</t>
  </si>
  <si>
    <t>Diverses offres pour des durées de 3-5-7-10 ans.</t>
  </si>
  <si>
    <t>Cherche sur www.comparis.ch les offres de tes trois banques favorites et</t>
  </si>
  <si>
    <t>reporte ces offres pour chacune des données dans le tableau.</t>
  </si>
  <si>
    <t>Lien vers les offres hypothécaires</t>
  </si>
  <si>
    <t>Inscris ici ta propre vue sur les taux d'intérêt.</t>
  </si>
  <si>
    <t>Evolution du taux hypothécaire à 3 ans (0% signifie que le taux reste à son niveau actuel)</t>
  </si>
  <si>
    <t>Evolution du taux hypothécaire à 5 ans (0% signifie que le taux reste à son niveau actuel)</t>
  </si>
  <si>
    <t>Evolution du taux hypothécaire à 7 ans (0% signifie que le taux reste à son niveau actuel)</t>
  </si>
  <si>
    <t>Le graphique représente ta prévision de l'évolution des taux hypothécaires. Déplace les pierres 
de curling et visulise directement tes prévisions.
Dans le tableau en orange (au point 4. Evolution des taux selon tes prévisions), 
tu trouveras les résultats de ton propre scénario. La meilleure stratégie pour toi, 
si tes prévisions sont correctes, apparaît en vert.</t>
  </si>
  <si>
    <t xml:space="preserve"> L e s   4   s c é n a r i o s</t>
  </si>
  <si>
    <t>Taux constants</t>
  </si>
  <si>
    <t>Hausse de 1% (+1%)</t>
  </si>
  <si>
    <t>Baisse de 1% (-1%)</t>
  </si>
  <si>
    <t>Tes prévisions</t>
  </si>
  <si>
    <t>TON POTENTIEL D'ECONOMIES</t>
  </si>
  <si>
    <t>2. Hausse des taux sur toutes les durées (+1%)</t>
  </si>
  <si>
    <t>3. Baisse des taux sur toutes les durées (-1%)</t>
  </si>
  <si>
    <t>4. Evolution des taux selon tes prévisions</t>
  </si>
  <si>
    <t>3 + 7 ans</t>
  </si>
  <si>
    <t>5 + 5 ans</t>
  </si>
  <si>
    <t>7 + 3 ans</t>
  </si>
  <si>
    <t>10 ans</t>
  </si>
  <si>
    <t xml:space="preserve"> T e s   n o t e s   p e r s o n n e l l e s</t>
  </si>
  <si>
    <t>Notes</t>
  </si>
  <si>
    <t>Tu peux écrire tes notes personnelles ici.</t>
  </si>
  <si>
    <t>© HypoPilot 2015 - Tous droits réservés. Plus d'informations sur: www.hypopilot.ch</t>
  </si>
  <si>
    <t>E x p l i c a t i o n s</t>
  </si>
  <si>
    <t>1. Environnement de taux stables</t>
  </si>
  <si>
    <r>
      <t xml:space="preserve">Ce tableau compare les diverses stratégies pour ton hypothèque </t>
    </r>
    <r>
      <rPr>
        <b/>
        <sz val="10"/>
        <color theme="4"/>
        <rFont val="Georgia"/>
        <family val="1"/>
      </rPr>
      <t>si les taux hypothécaires actuels restent stables durant les 10 prochaines années</t>
    </r>
    <r>
      <rPr>
        <sz val="10"/>
        <color theme="4"/>
        <rFont val="Georgia"/>
        <family val="1"/>
      </rPr>
      <t>. En cas de taux stables, c'est la stratégie décrite en vert qui est la plus favorable.</t>
    </r>
  </si>
  <si>
    <r>
      <t xml:space="preserve">Ce tableau compare les diverses stratégies pour ton hypothèque </t>
    </r>
    <r>
      <rPr>
        <b/>
        <sz val="10"/>
        <color theme="4"/>
        <rFont val="Georgia"/>
        <family val="1"/>
      </rPr>
      <t>si les taux hypothécaires corrigeaient à la hausse de 1% juste après les avoir fixés</t>
    </r>
    <r>
      <rPr>
        <sz val="10"/>
        <color theme="4"/>
        <rFont val="Georgia"/>
        <family val="1"/>
      </rPr>
      <t>. En cas de hausse des taux de 1%, c'est la stratégie décrite en vert qui est la plus favorable.</t>
    </r>
  </si>
  <si>
    <r>
      <t xml:space="preserve">Ce tableau compare les diverses stratégies pour ton hypothèque </t>
    </r>
    <r>
      <rPr>
        <b/>
        <sz val="10"/>
        <color theme="4"/>
        <rFont val="Georgia"/>
        <family val="1"/>
      </rPr>
      <t>si les taux hypothécaires corrigeaient à la baisse de 1% juste après les avoir fixés</t>
    </r>
    <r>
      <rPr>
        <sz val="10"/>
        <color theme="4"/>
        <rFont val="Georgia"/>
        <family val="1"/>
      </rPr>
      <t>. En cas de baisse des taux de 1%, c'est la stratégie décrite en vert qui est la plus favorable.</t>
    </r>
  </si>
  <si>
    <r>
      <t xml:space="preserve">Ce tableau compare les diverses stratégies pour ton hypothèque </t>
    </r>
    <r>
      <rPr>
        <b/>
        <sz val="10"/>
        <color rgb="FF797B7E"/>
        <rFont val="Georgia"/>
        <family val="1"/>
      </rPr>
      <t>si les taux hypothécaires évoluaient en ligne avec tes prévisions juste après les avoir fixés</t>
    </r>
    <r>
      <rPr>
        <sz val="10"/>
        <color rgb="FF797B7E"/>
        <rFont val="Georgia"/>
        <family val="1"/>
      </rPr>
      <t>. C'est à nouveau la stratégie décrite en vert qui est la plus favorable.</t>
    </r>
  </si>
  <si>
    <t xml:space="preserve"> Migros Bank</t>
  </si>
  <si>
    <t>3 ans</t>
  </si>
  <si>
    <t>5 ans</t>
  </si>
  <si>
    <t>7 ans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</si>
</sst>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 #,##0_ ;_ * \-#,##0_ ;_ * &quot;-&quot;??_ ;_ @_ "/>
    <numFmt numFmtId="165" formatCode="0.0%"/>
  </numFmts>
  <fonts count="26" x14ac:knownFonts="1">
    <font>
      <sz val="8"/>
      <name val="Courier New"/>
      <family val="3"/>
    </font>
    <font>
      <sz val="10"/>
      <name val="Arial"/>
    </font>
    <font>
      <sz val="8"/>
      <name val="Courier New"/>
      <family val="3"/>
    </font>
    <font>
      <sz val="10"/>
      <name val="Georgia"/>
      <family val="1"/>
    </font>
    <font>
      <b/>
      <sz val="10"/>
      <name val="Georgia"/>
      <family val="1"/>
    </font>
    <font>
      <sz val="8"/>
      <name val="Georgia"/>
      <family val="1"/>
    </font>
    <font>
      <sz val="12"/>
      <name val="Georgia"/>
      <family val="1"/>
    </font>
    <font>
      <b/>
      <i/>
      <sz val="10"/>
      <name val="Georgia"/>
      <family val="1"/>
    </font>
    <font>
      <b/>
      <sz val="24"/>
      <color theme="6"/>
      <name val="Georgia"/>
      <family val="1"/>
    </font>
    <font>
      <b/>
      <sz val="10"/>
      <color theme="0"/>
      <name val="Georgia"/>
      <family val="1"/>
    </font>
    <font>
      <sz val="10"/>
      <color theme="1"/>
      <name val="Georgia"/>
      <family val="1"/>
    </font>
    <font>
      <sz val="10"/>
      <color theme="1" tint="0.499984740745262"/>
      <name val="Georgia"/>
      <family val="1"/>
    </font>
    <font>
      <b/>
      <sz val="10"/>
      <color theme="1"/>
      <name val="Georgia"/>
      <family val="1"/>
    </font>
    <font>
      <sz val="10"/>
      <color theme="4"/>
      <name val="Georgia"/>
      <family val="1"/>
    </font>
    <font>
      <sz val="28"/>
      <color theme="6"/>
      <name val="Georgia"/>
      <family val="1"/>
    </font>
    <font>
      <u/>
      <sz val="8"/>
      <color theme="10"/>
      <name val="Courier New"/>
      <family val="3"/>
    </font>
    <font>
      <u/>
      <sz val="8"/>
      <color theme="11"/>
      <name val="Courier New"/>
      <family val="3"/>
    </font>
    <font>
      <sz val="8"/>
      <color theme="4"/>
      <name val="Georgia"/>
      <family val="1"/>
    </font>
    <font>
      <sz val="10"/>
      <color theme="0"/>
      <name val="Georgia"/>
    </font>
    <font>
      <sz val="10"/>
      <color theme="6" tint="0.79998168889431442"/>
      <name val="Georgia"/>
    </font>
    <font>
      <b/>
      <sz val="10"/>
      <color theme="5" tint="0.79998168889431442"/>
      <name val="Georgia"/>
    </font>
    <font>
      <u/>
      <sz val="10"/>
      <color theme="10"/>
      <name val="Georgia"/>
      <family val="1"/>
    </font>
    <font>
      <b/>
      <sz val="10"/>
      <color theme="4"/>
      <name val="Georgia"/>
      <family val="1"/>
    </font>
    <font>
      <sz val="14"/>
      <color rgb="FFFF0000"/>
      <name val="Georgia"/>
    </font>
    <font>
      <sz val="10"/>
      <color rgb="FF797B7E"/>
      <name val="Georgia"/>
      <family val="1"/>
    </font>
    <font>
      <b/>
      <sz val="10"/>
      <color rgb="FF797B7E"/>
      <name val="Georgia"/>
      <family val="1"/>
    </font>
  </fonts>
  <fills count="15">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499984740745262"/>
        <bgColor indexed="64"/>
      </patternFill>
    </fill>
    <fill>
      <patternFill patternType="solid">
        <fgColor theme="5"/>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FF"/>
        <bgColor rgb="FF000000"/>
      </patternFill>
    </fill>
  </fills>
  <borders count="1">
    <border>
      <left/>
      <right/>
      <top/>
      <bottom/>
      <diagonal/>
    </border>
  </borders>
  <cellStyleXfs count="89">
    <xf numFmtId="0" fontId="0" fillId="0" borderId="0">
      <alignment vertical="center"/>
    </xf>
    <xf numFmtId="43" fontId="1" fillId="0" borderId="0" applyFont="0" applyFill="0" applyBorder="0" applyAlignment="0" applyProtection="0"/>
    <xf numFmtId="9" fontId="1" fillId="0" borderId="0" applyFont="0" applyFill="0" applyBorder="0" applyAlignment="0" applyProtection="0"/>
    <xf numFmtId="0" fontId="1" fillId="0" borderId="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74">
    <xf numFmtId="0" fontId="0" fillId="0" borderId="0" xfId="0">
      <alignment vertical="center"/>
    </xf>
    <xf numFmtId="0" fontId="3" fillId="2" borderId="0" xfId="0" applyFont="1" applyFill="1" applyAlignment="1" applyProtection="1">
      <alignment vertical="center"/>
      <protection locked="0"/>
    </xf>
    <xf numFmtId="164" fontId="10" fillId="2" borderId="0" xfId="1" applyNumberFormat="1" applyFont="1" applyFill="1" applyAlignment="1" applyProtection="1">
      <alignment vertical="center"/>
    </xf>
    <xf numFmtId="0" fontId="10" fillId="3" borderId="0" xfId="0" applyFont="1" applyFill="1" applyAlignment="1" applyProtection="1">
      <alignment vertical="center"/>
    </xf>
    <xf numFmtId="164" fontId="6" fillId="3" borderId="0" xfId="1" applyNumberFormat="1" applyFont="1" applyFill="1" applyProtection="1"/>
    <xf numFmtId="0" fontId="6" fillId="3" borderId="0" xfId="0" applyFont="1" applyFill="1" applyProtection="1">
      <alignment vertical="center"/>
    </xf>
    <xf numFmtId="0" fontId="9" fillId="5" borderId="0" xfId="0" applyFont="1" applyFill="1" applyAlignment="1" applyProtection="1">
      <alignment vertical="center"/>
    </xf>
    <xf numFmtId="0" fontId="5" fillId="3" borderId="0" xfId="0" applyFont="1" applyFill="1" applyProtection="1">
      <alignment vertical="center"/>
    </xf>
    <xf numFmtId="0" fontId="6" fillId="3" borderId="0" xfId="0" applyFont="1" applyFill="1" applyAlignment="1" applyProtection="1"/>
    <xf numFmtId="0" fontId="3" fillId="3" borderId="0" xfId="0" applyFont="1" applyFill="1" applyAlignment="1" applyProtection="1"/>
    <xf numFmtId="164" fontId="3" fillId="3" borderId="0" xfId="1" applyNumberFormat="1" applyFont="1" applyFill="1" applyProtection="1"/>
    <xf numFmtId="0" fontId="3" fillId="3" borderId="0" xfId="0" applyFont="1" applyFill="1" applyProtection="1">
      <alignment vertical="center"/>
    </xf>
    <xf numFmtId="164" fontId="3" fillId="3" borderId="0" xfId="1" applyNumberFormat="1" applyFont="1" applyFill="1" applyAlignment="1" applyProtection="1">
      <alignment vertical="center"/>
    </xf>
    <xf numFmtId="0" fontId="3" fillId="3" borderId="0" xfId="0" applyFont="1" applyFill="1" applyAlignment="1" applyProtection="1">
      <alignment vertical="center"/>
    </xf>
    <xf numFmtId="0" fontId="3" fillId="2" borderId="0" xfId="0" applyFont="1" applyFill="1" applyAlignment="1" applyProtection="1">
      <alignment vertical="center"/>
    </xf>
    <xf numFmtId="0" fontId="9" fillId="3" borderId="0" xfId="0" applyFont="1" applyFill="1" applyAlignment="1" applyProtection="1">
      <alignment horizontal="center" vertical="center" textRotation="90"/>
    </xf>
    <xf numFmtId="0" fontId="4" fillId="3" borderId="0" xfId="0" applyFont="1" applyFill="1" applyAlignment="1" applyProtection="1">
      <alignment vertical="center"/>
    </xf>
    <xf numFmtId="0" fontId="8" fillId="3" borderId="0" xfId="0" applyFont="1" applyFill="1" applyAlignment="1" applyProtection="1">
      <alignment horizontal="left" vertical="center"/>
    </xf>
    <xf numFmtId="0" fontId="9" fillId="4" borderId="0" xfId="0" applyFont="1" applyFill="1" applyAlignment="1" applyProtection="1">
      <alignment vertical="center"/>
    </xf>
    <xf numFmtId="0" fontId="9" fillId="3" borderId="0" xfId="0" applyFont="1" applyFill="1" applyAlignment="1" applyProtection="1">
      <alignment vertical="center"/>
    </xf>
    <xf numFmtId="0" fontId="5" fillId="3" borderId="0" xfId="0" applyFont="1" applyFill="1" applyAlignment="1" applyProtection="1">
      <alignment vertical="center"/>
    </xf>
    <xf numFmtId="0" fontId="10" fillId="3" borderId="0" xfId="0" applyFont="1" applyFill="1" applyProtection="1">
      <alignment vertical="center"/>
    </xf>
    <xf numFmtId="0" fontId="11" fillId="3" borderId="0" xfId="0" applyFont="1" applyFill="1" applyAlignment="1" applyProtection="1">
      <alignment vertical="center"/>
    </xf>
    <xf numFmtId="0" fontId="9" fillId="7" borderId="0" xfId="0" applyFont="1" applyFill="1" applyAlignment="1" applyProtection="1">
      <alignment vertical="center"/>
    </xf>
    <xf numFmtId="0" fontId="13" fillId="3" borderId="0" xfId="0" applyFont="1" applyFill="1" applyProtection="1">
      <alignment vertical="center"/>
    </xf>
    <xf numFmtId="0" fontId="17" fillId="3" borderId="0" xfId="0" applyFont="1" applyFill="1" applyProtection="1">
      <alignment vertical="center"/>
    </xf>
    <xf numFmtId="0" fontId="9" fillId="4" borderId="0" xfId="0" applyFont="1" applyFill="1" applyAlignment="1" applyProtection="1">
      <alignment horizontal="center" vertical="center" textRotation="90"/>
    </xf>
    <xf numFmtId="164" fontId="12" fillId="3" borderId="0" xfId="1" applyNumberFormat="1" applyFont="1" applyFill="1" applyAlignment="1" applyProtection="1">
      <alignment vertical="center"/>
    </xf>
    <xf numFmtId="165" fontId="7" fillId="3" borderId="0" xfId="2" applyNumberFormat="1" applyFont="1" applyFill="1" applyAlignment="1" applyProtection="1">
      <alignment vertical="center"/>
    </xf>
    <xf numFmtId="10" fontId="3" fillId="2" borderId="0" xfId="2" applyNumberFormat="1" applyFont="1" applyFill="1" applyAlignment="1" applyProtection="1">
      <alignment vertical="center"/>
    </xf>
    <xf numFmtId="0" fontId="10" fillId="6" borderId="0" xfId="0" applyFont="1" applyFill="1" applyAlignment="1" applyProtection="1">
      <alignment vertical="center"/>
    </xf>
    <xf numFmtId="0" fontId="18" fillId="4" borderId="0" xfId="0" applyFont="1" applyFill="1" applyAlignment="1" applyProtection="1">
      <alignment vertical="center"/>
    </xf>
    <xf numFmtId="0" fontId="18" fillId="4" borderId="0" xfId="0" applyFont="1" applyFill="1" applyAlignment="1" applyProtection="1">
      <alignment horizontal="left" vertical="center" indent="1"/>
      <protection locked="0"/>
    </xf>
    <xf numFmtId="164" fontId="18" fillId="4" borderId="0" xfId="1" applyNumberFormat="1" applyFont="1" applyFill="1" applyAlignment="1" applyProtection="1">
      <alignment horizontal="left" vertical="center" indent="1"/>
    </xf>
    <xf numFmtId="0" fontId="18" fillId="5" borderId="0" xfId="0" applyFont="1" applyFill="1" applyAlignment="1" applyProtection="1">
      <alignment vertical="center"/>
    </xf>
    <xf numFmtId="0" fontId="18" fillId="5" borderId="0" xfId="0" applyFont="1" applyFill="1" applyAlignment="1" applyProtection="1">
      <alignment horizontal="left" vertical="center" indent="1"/>
      <protection locked="0"/>
    </xf>
    <xf numFmtId="164" fontId="18" fillId="5" borderId="0" xfId="1" applyNumberFormat="1" applyFont="1" applyFill="1" applyAlignment="1" applyProtection="1">
      <alignment horizontal="left" vertical="center" indent="1"/>
    </xf>
    <xf numFmtId="164" fontId="10" fillId="10" borderId="0" xfId="1" applyNumberFormat="1" applyFont="1" applyFill="1" applyAlignment="1" applyProtection="1">
      <alignment vertical="center"/>
    </xf>
    <xf numFmtId="164" fontId="10" fillId="11" borderId="0" xfId="1" applyNumberFormat="1" applyFont="1" applyFill="1" applyAlignment="1" applyProtection="1">
      <alignment vertical="center"/>
    </xf>
    <xf numFmtId="164" fontId="10" fillId="9" borderId="0" xfId="1" applyNumberFormat="1" applyFont="1" applyFill="1" applyAlignment="1" applyProtection="1">
      <alignment vertical="center"/>
    </xf>
    <xf numFmtId="164" fontId="10" fillId="3" borderId="0" xfId="1" applyNumberFormat="1" applyFont="1" applyFill="1" applyAlignment="1" applyProtection="1">
      <alignment vertical="center"/>
    </xf>
    <xf numFmtId="0" fontId="9" fillId="5" borderId="0" xfId="0" applyFont="1" applyFill="1" applyAlignment="1" applyProtection="1">
      <alignment horizontal="left" vertical="center" indent="1"/>
      <protection locked="0"/>
    </xf>
    <xf numFmtId="164" fontId="9" fillId="5" borderId="0" xfId="1" applyNumberFormat="1" applyFont="1" applyFill="1" applyAlignment="1" applyProtection="1">
      <alignment horizontal="left" vertical="center" indent="1"/>
    </xf>
    <xf numFmtId="10" fontId="10" fillId="12" borderId="0" xfId="2" applyNumberFormat="1" applyFont="1" applyFill="1" applyAlignment="1" applyProtection="1">
      <alignment vertical="center"/>
    </xf>
    <xf numFmtId="0" fontId="19" fillId="2" borderId="0" xfId="0" applyFont="1" applyFill="1" applyAlignment="1" applyProtection="1">
      <alignment vertical="center"/>
      <protection locked="0"/>
    </xf>
    <xf numFmtId="165" fontId="19" fillId="2" borderId="0" xfId="2" applyNumberFormat="1" applyFont="1" applyFill="1" applyAlignment="1" applyProtection="1">
      <alignment vertical="center"/>
    </xf>
    <xf numFmtId="164" fontId="10" fillId="6" borderId="0" xfId="1" applyNumberFormat="1" applyFont="1" applyFill="1" applyAlignment="1" applyProtection="1">
      <alignment vertical="center"/>
    </xf>
    <xf numFmtId="0" fontId="12" fillId="6" borderId="0" xfId="0" applyFont="1" applyFill="1" applyAlignment="1" applyProtection="1">
      <alignment vertical="center"/>
    </xf>
    <xf numFmtId="164" fontId="20" fillId="6" borderId="0" xfId="2" applyNumberFormat="1" applyFont="1" applyFill="1" applyAlignment="1" applyProtection="1">
      <alignment vertical="center"/>
    </xf>
    <xf numFmtId="164" fontId="12" fillId="6" borderId="0" xfId="2" applyNumberFormat="1" applyFont="1" applyFill="1" applyAlignment="1" applyProtection="1">
      <alignment vertical="center"/>
    </xf>
    <xf numFmtId="165" fontId="0" fillId="0" borderId="0" xfId="2" applyNumberFormat="1" applyFont="1" applyAlignment="1">
      <alignment vertical="center"/>
    </xf>
    <xf numFmtId="14" fontId="13" fillId="3" borderId="0" xfId="0" applyNumberFormat="1" applyFont="1" applyFill="1" applyAlignment="1" applyProtection="1">
      <alignment vertical="center"/>
    </xf>
    <xf numFmtId="0" fontId="13" fillId="3" borderId="0" xfId="0" applyFont="1" applyFill="1" applyAlignment="1" applyProtection="1">
      <alignment vertical="center"/>
    </xf>
    <xf numFmtId="0" fontId="22" fillId="3" borderId="0" xfId="0" applyFont="1" applyFill="1" applyAlignment="1" applyProtection="1">
      <alignment vertical="center"/>
    </xf>
    <xf numFmtId="164" fontId="9" fillId="5" borderId="0" xfId="1" applyNumberFormat="1" applyFont="1" applyFill="1" applyAlignment="1" applyProtection="1">
      <alignment horizontal="right" vertical="center" indent="1"/>
    </xf>
    <xf numFmtId="164" fontId="18" fillId="4" borderId="0" xfId="1" applyNumberFormat="1" applyFont="1" applyFill="1" applyAlignment="1" applyProtection="1">
      <alignment horizontal="right" vertical="center" indent="1"/>
    </xf>
    <xf numFmtId="0" fontId="23" fillId="3" borderId="0" xfId="0" applyFont="1" applyFill="1" applyProtection="1">
      <alignment vertical="center"/>
    </xf>
    <xf numFmtId="0" fontId="14" fillId="3" borderId="0" xfId="0" applyFont="1" applyFill="1" applyAlignment="1" applyProtection="1">
      <alignment horizontal="left" vertical="center"/>
    </xf>
    <xf numFmtId="0" fontId="9" fillId="5" borderId="0" xfId="0" applyFont="1" applyFill="1" applyAlignment="1" applyProtection="1">
      <alignment horizontal="center" vertical="center" textRotation="90"/>
    </xf>
    <xf numFmtId="0" fontId="10" fillId="6" borderId="0" xfId="0" applyFont="1" applyFill="1" applyAlignment="1" applyProtection="1">
      <alignment horizontal="left" vertical="center"/>
    </xf>
    <xf numFmtId="0" fontId="10" fillId="2" borderId="0" xfId="0" applyFont="1" applyFill="1" applyAlignment="1" applyProtection="1">
      <alignment horizontal="left" vertical="center"/>
    </xf>
    <xf numFmtId="0" fontId="13" fillId="3" borderId="0" xfId="0" applyFont="1" applyFill="1" applyAlignment="1" applyProtection="1">
      <alignment horizontal="left" vertical="top" wrapText="1"/>
    </xf>
    <xf numFmtId="0" fontId="9" fillId="13" borderId="0" xfId="0" applyFont="1" applyFill="1" applyAlignment="1" applyProtection="1">
      <alignment horizontal="left" vertical="center"/>
    </xf>
    <xf numFmtId="0" fontId="13" fillId="3" borderId="0" xfId="0" applyFont="1" applyFill="1" applyAlignment="1" applyProtection="1">
      <alignment horizontal="left" wrapText="1"/>
    </xf>
    <xf numFmtId="0" fontId="9" fillId="4" borderId="0" xfId="0" applyFont="1" applyFill="1" applyAlignment="1" applyProtection="1">
      <alignment horizontal="center" vertical="center" textRotation="90"/>
    </xf>
    <xf numFmtId="0" fontId="9" fillId="7" borderId="0" xfId="0" applyFont="1" applyFill="1" applyAlignment="1" applyProtection="1">
      <alignment horizontal="center" vertical="center" textRotation="90"/>
    </xf>
    <xf numFmtId="0" fontId="3" fillId="8" borderId="0" xfId="0" applyFont="1" applyFill="1" applyAlignment="1" applyProtection="1">
      <alignment horizontal="left" vertical="top" wrapText="1"/>
      <protection locked="0"/>
    </xf>
    <xf numFmtId="0" fontId="9" fillId="7" borderId="0" xfId="0" applyFont="1" applyFill="1" applyAlignment="1" applyProtection="1">
      <alignment horizontal="center" vertical="center"/>
    </xf>
    <xf numFmtId="0" fontId="9" fillId="5" borderId="0" xfId="0" applyFont="1" applyFill="1" applyAlignment="1" applyProtection="1">
      <alignment horizontal="center" vertical="center"/>
    </xf>
    <xf numFmtId="0" fontId="24" fillId="14" borderId="0" xfId="0" applyFont="1" applyFill="1" applyAlignment="1">
      <alignment horizontal="left" vertical="top" wrapText="1"/>
    </xf>
    <xf numFmtId="0" fontId="21" fillId="3" borderId="0" xfId="88" applyFont="1" applyFill="1" applyAlignment="1" applyProtection="1">
      <alignment vertical="center"/>
      <protection locked="0"/>
    </xf>
    <xf numFmtId="0" fontId="23" fillId="3" borderId="0" xfId="0" applyFont="1" applyFill="1" applyProtection="1">
      <alignment vertical="center"/>
      <protection locked="0"/>
    </xf>
    <xf numFmtId="0" fontId="10" fillId="8" borderId="0" xfId="0" applyFont="1" applyFill="1" applyAlignment="1" applyProtection="1">
      <alignment horizontal="left" vertical="center"/>
      <protection locked="0"/>
    </xf>
    <xf numFmtId="10" fontId="10" fillId="8" borderId="0" xfId="2" applyNumberFormat="1" applyFont="1" applyFill="1" applyAlignment="1" applyProtection="1">
      <alignment vertical="center"/>
      <protection locked="0"/>
    </xf>
  </cellXfs>
  <cellStyles count="89">
    <cellStyle name="Besuchter Link" xfId="5" builtinId="9" hidden="1"/>
    <cellStyle name="Besuchter Link" xfId="7" builtinId="9" hidden="1"/>
    <cellStyle name="Besuchter Link" xfId="9" builtinId="9" hidden="1"/>
    <cellStyle name="Besuchter Link" xfId="11" builtinId="9" hidden="1"/>
    <cellStyle name="Besuchter Link" xfId="13" builtinId="9" hidden="1"/>
    <cellStyle name="Besuchter Link" xfId="15" builtinId="9" hidden="1"/>
    <cellStyle name="Besuchter Link" xfId="17" builtinId="9" hidden="1"/>
    <cellStyle name="Besuchter Link" xfId="19" builtinId="9" hidden="1"/>
    <cellStyle name="Besuchter Link" xfId="21" builtinId="9" hidden="1"/>
    <cellStyle name="Besuchter Link" xfId="23" builtinId="9" hidden="1"/>
    <cellStyle name="Besuchter Link" xfId="25" builtinId="9" hidden="1"/>
    <cellStyle name="Besuchter Link" xfId="27" builtinId="9" hidden="1"/>
    <cellStyle name="Besuchter Link" xfId="29" builtinId="9" hidden="1"/>
    <cellStyle name="Besuchter Link" xfId="31" builtinId="9" hidden="1"/>
    <cellStyle name="Besuchter Link" xfId="33" builtinId="9" hidden="1"/>
    <cellStyle name="Besuchter Link" xfId="35" builtinId="9" hidden="1"/>
    <cellStyle name="Besuchter Link" xfId="37" builtinId="9" hidden="1"/>
    <cellStyle name="Besuchter Link" xfId="39" builtinId="9" hidden="1"/>
    <cellStyle name="Besuchter Link" xfId="41" builtinId="9" hidden="1"/>
    <cellStyle name="Besuchter Link" xfId="43" builtinId="9" hidden="1"/>
    <cellStyle name="Besuchter Link" xfId="45" builtinId="9" hidden="1"/>
    <cellStyle name="Besuchter Link" xfId="47" builtinId="9" hidden="1"/>
    <cellStyle name="Besuchter Link" xfId="49" builtinId="9" hidden="1"/>
    <cellStyle name="Besuchter Link" xfId="51" builtinId="9" hidden="1"/>
    <cellStyle name="Besuchter Link" xfId="53" builtinId="9" hidden="1"/>
    <cellStyle name="Besuchter Link" xfId="55" builtinId="9" hidden="1"/>
    <cellStyle name="Besuchter Link" xfId="57" builtinId="9" hidden="1"/>
    <cellStyle name="Besuchter Link" xfId="59" builtinId="9" hidden="1"/>
    <cellStyle name="Besuchter Link" xfId="61" builtinId="9" hidden="1"/>
    <cellStyle name="Besuchter Link" xfId="63" builtinId="9" hidden="1"/>
    <cellStyle name="Besuchter Link" xfId="65" builtinId="9" hidden="1"/>
    <cellStyle name="Besuchter Link" xfId="67" builtinId="9" hidden="1"/>
    <cellStyle name="Besuchter Link" xfId="69" builtinId="9" hidden="1"/>
    <cellStyle name="Besuchter Link" xfId="71" builtinId="9" hidden="1"/>
    <cellStyle name="Besuchter Link" xfId="73" builtinId="9" hidden="1"/>
    <cellStyle name="Besuchter Link" xfId="75" builtinId="9" hidden="1"/>
    <cellStyle name="Besuchter Link" xfId="77" builtinId="9" hidden="1"/>
    <cellStyle name="Besuchter Link" xfId="79" builtinId="9" hidden="1"/>
    <cellStyle name="Besuchter Link" xfId="81" builtinId="9" hidden="1"/>
    <cellStyle name="Besuchter Link" xfId="83" builtinId="9" hidden="1"/>
    <cellStyle name="Besuchter Link" xfId="85" builtinId="9" hidden="1"/>
    <cellStyle name="Besuchter Link" xfId="87" builtinId="9" hidden="1"/>
    <cellStyle name="Dezimal" xfId="1" builtinId="3"/>
    <cellStyle name="Link" xfId="4" builtinId="8" hidden="1"/>
    <cellStyle name="Link" xfId="6" builtinId="8" hidden="1"/>
    <cellStyle name="Link" xfId="8" builtinId="8" hidden="1"/>
    <cellStyle name="Link" xfId="10" builtinId="8" hidden="1"/>
    <cellStyle name="Link" xfId="12" builtinId="8" hidden="1"/>
    <cellStyle name="Link" xfId="14" builtinId="8" hidden="1"/>
    <cellStyle name="Link" xfId="16" builtinId="8" hidden="1"/>
    <cellStyle name="Link" xfId="18" builtinId="8" hidden="1"/>
    <cellStyle name="Link" xfId="20" builtinId="8" hidden="1"/>
    <cellStyle name="Link" xfId="22" builtinId="8" hidden="1"/>
    <cellStyle name="Link" xfId="24" builtinId="8" hidden="1"/>
    <cellStyle name="Link" xfId="26" builtinId="8" hidden="1"/>
    <cellStyle name="Link" xfId="28" builtinId="8" hidden="1"/>
    <cellStyle name="Link" xfId="30" builtinId="8" hidden="1"/>
    <cellStyle name="Link" xfId="32" builtinId="8" hidden="1"/>
    <cellStyle name="Link" xfId="34" builtinId="8" hidden="1"/>
    <cellStyle name="Link" xfId="36" builtinId="8" hidden="1"/>
    <cellStyle name="Link" xfId="38" builtinId="8" hidden="1"/>
    <cellStyle name="Link" xfId="40" builtinId="8" hidden="1"/>
    <cellStyle name="Link" xfId="42" builtinId="8" hidden="1"/>
    <cellStyle name="Link" xfId="44" builtinId="8" hidden="1"/>
    <cellStyle name="Link" xfId="46" builtinId="8" hidden="1"/>
    <cellStyle name="Link" xfId="48" builtinId="8" hidden="1"/>
    <cellStyle name="Link" xfId="50" builtinId="8" hidden="1"/>
    <cellStyle name="Link" xfId="52" builtinId="8" hidden="1"/>
    <cellStyle name="Link" xfId="54" builtinId="8" hidden="1"/>
    <cellStyle name="Link" xfId="56" builtinId="8" hidden="1"/>
    <cellStyle name="Link" xfId="58" builtinId="8" hidden="1"/>
    <cellStyle name="Link" xfId="60" builtinId="8" hidden="1"/>
    <cellStyle name="Link" xfId="62" builtinId="8" hidden="1"/>
    <cellStyle name="Link" xfId="64" builtinId="8" hidden="1"/>
    <cellStyle name="Link" xfId="66" builtinId="8" hidden="1"/>
    <cellStyle name="Link" xfId="68" builtinId="8" hidden="1"/>
    <cellStyle name="Link" xfId="70" builtinId="8" hidden="1"/>
    <cellStyle name="Link" xfId="72" builtinId="8" hidden="1"/>
    <cellStyle name="Link" xfId="74" builtinId="8" hidden="1"/>
    <cellStyle name="Link" xfId="76" builtinId="8" hidden="1"/>
    <cellStyle name="Link" xfId="78" builtinId="8" hidden="1"/>
    <cellStyle name="Link" xfId="80" builtinId="8" hidden="1"/>
    <cellStyle name="Link" xfId="82" builtinId="8" hidden="1"/>
    <cellStyle name="Link" xfId="84" builtinId="8" hidden="1"/>
    <cellStyle name="Link" xfId="86" builtinId="8" hidden="1"/>
    <cellStyle name="Link" xfId="88" builtinId="8"/>
    <cellStyle name="Prozent" xfId="2" builtinId="5"/>
    <cellStyle name="Standard" xfId="0" builtinId="0"/>
    <cellStyle name="Standard 6" xfId="3"/>
  </cellStyles>
  <dxfs count="8">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9900"/>
      <color rgb="FFCCCC00"/>
      <color rgb="FF6664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0375306058770626"/>
          <c:y val="0.0178115153874732"/>
          <c:w val="0.900701159111027"/>
          <c:h val="0.841298950191871"/>
        </c:manualLayout>
      </c:layout>
      <c:lineChart>
        <c:grouping val="standard"/>
        <c:varyColors val="0"/>
        <c:ser>
          <c:idx val="0"/>
          <c:order val="0"/>
          <c:tx>
            <c:strRef>
              <c:f>Blatt1!$C$49:$D$49</c:f>
              <c:strCache>
                <c:ptCount val="1"/>
                <c:pt idx="0">
                  <c:v> Raiffeisen</c:v>
                </c:pt>
              </c:strCache>
            </c:strRef>
          </c:tx>
          <c:spPr>
            <a:ln>
              <a:solidFill>
                <a:srgbClr val="666400"/>
              </a:solidFill>
            </a:ln>
          </c:spPr>
          <c:marker>
            <c:symbol val="none"/>
          </c:marker>
          <c:cat>
            <c:strRef>
              <c:f>'Etape 4'!$E$10:$G$10</c:f>
              <c:strCache>
                <c:ptCount val="3"/>
                <c:pt idx="0">
                  <c:v>3 ans</c:v>
                </c:pt>
                <c:pt idx="1">
                  <c:v>5 ans</c:v>
                </c:pt>
                <c:pt idx="2">
                  <c:v>7 ans</c:v>
                </c:pt>
              </c:strCache>
            </c:strRef>
          </c:cat>
          <c:val>
            <c:numRef>
              <c:f>Blatt1!$E$49:$G$49</c:f>
              <c:numCache>
                <c:formatCode>0.0%</c:formatCode>
                <c:ptCount val="3"/>
                <c:pt idx="0">
                  <c:v>0.0114</c:v>
                </c:pt>
                <c:pt idx="1">
                  <c:v>0.013</c:v>
                </c:pt>
                <c:pt idx="2">
                  <c:v>0.016</c:v>
                </c:pt>
              </c:numCache>
            </c:numRef>
          </c:val>
          <c:smooth val="0"/>
        </c:ser>
        <c:ser>
          <c:idx val="1"/>
          <c:order val="1"/>
          <c:tx>
            <c:strRef>
              <c:f>Blatt1!$C$50:$D$50</c:f>
              <c:strCache>
                <c:ptCount val="1"/>
                <c:pt idx="0">
                  <c:v> Migros Bank</c:v>
                </c:pt>
              </c:strCache>
            </c:strRef>
          </c:tx>
          <c:spPr>
            <a:ln>
              <a:solidFill>
                <a:srgbClr val="CCCC00"/>
              </a:solidFill>
            </a:ln>
          </c:spPr>
          <c:marker>
            <c:symbol val="none"/>
          </c:marker>
          <c:cat>
            <c:strRef>
              <c:f>'Etape 4'!$E$10:$G$10</c:f>
              <c:strCache>
                <c:ptCount val="3"/>
                <c:pt idx="0">
                  <c:v>3 ans</c:v>
                </c:pt>
                <c:pt idx="1">
                  <c:v>5 ans</c:v>
                </c:pt>
                <c:pt idx="2">
                  <c:v>7 ans</c:v>
                </c:pt>
              </c:strCache>
            </c:strRef>
          </c:cat>
          <c:val>
            <c:numRef>
              <c:f>Blatt1!$E$50:$G$50</c:f>
              <c:numCache>
                <c:formatCode>0.0%</c:formatCode>
                <c:ptCount val="3"/>
                <c:pt idx="0">
                  <c:v>0.0105</c:v>
                </c:pt>
                <c:pt idx="1">
                  <c:v>0.0125</c:v>
                </c:pt>
                <c:pt idx="2">
                  <c:v>0.015</c:v>
                </c:pt>
              </c:numCache>
            </c:numRef>
          </c:val>
          <c:smooth val="0"/>
        </c:ser>
        <c:ser>
          <c:idx val="2"/>
          <c:order val="2"/>
          <c:tx>
            <c:strRef>
              <c:f>Blatt1!$C$51:$D$51</c:f>
              <c:strCache>
                <c:ptCount val="1"/>
                <c:pt idx="0">
                  <c:v> CS</c:v>
                </c:pt>
              </c:strCache>
            </c:strRef>
          </c:tx>
          <c:spPr>
            <a:ln>
              <a:solidFill>
                <a:srgbClr val="CC9900"/>
              </a:solidFill>
            </a:ln>
          </c:spPr>
          <c:marker>
            <c:symbol val="none"/>
          </c:marker>
          <c:cat>
            <c:strRef>
              <c:f>'Etape 4'!$E$10:$G$10</c:f>
              <c:strCache>
                <c:ptCount val="3"/>
                <c:pt idx="0">
                  <c:v>3 ans</c:v>
                </c:pt>
                <c:pt idx="1">
                  <c:v>5 ans</c:v>
                </c:pt>
                <c:pt idx="2">
                  <c:v>7 ans</c:v>
                </c:pt>
              </c:strCache>
            </c:strRef>
          </c:cat>
          <c:val>
            <c:numRef>
              <c:f>Blatt1!$E$51:$G$51</c:f>
              <c:numCache>
                <c:formatCode>0.0%</c:formatCode>
                <c:ptCount val="3"/>
                <c:pt idx="0">
                  <c:v>0.0104</c:v>
                </c:pt>
                <c:pt idx="1">
                  <c:v>0.013</c:v>
                </c:pt>
                <c:pt idx="2">
                  <c:v>0.015</c:v>
                </c:pt>
              </c:numCache>
            </c:numRef>
          </c:val>
          <c:smooth val="0"/>
        </c:ser>
        <c:dLbls>
          <c:showLegendKey val="0"/>
          <c:showVal val="0"/>
          <c:showCatName val="0"/>
          <c:showSerName val="0"/>
          <c:showPercent val="0"/>
          <c:showBubbleSize val="0"/>
        </c:dLbls>
        <c:marker val="1"/>
        <c:smooth val="0"/>
        <c:axId val="2093403384"/>
        <c:axId val="2093458056"/>
      </c:lineChart>
      <c:catAx>
        <c:axId val="2093403384"/>
        <c:scaling>
          <c:orientation val="minMax"/>
        </c:scaling>
        <c:delete val="0"/>
        <c:axPos val="b"/>
        <c:majorTickMark val="out"/>
        <c:minorTickMark val="none"/>
        <c:tickLblPos val="nextTo"/>
        <c:crossAx val="2093458056"/>
        <c:crosses val="autoZero"/>
        <c:auto val="1"/>
        <c:lblAlgn val="ctr"/>
        <c:lblOffset val="100"/>
        <c:noMultiLvlLbl val="0"/>
      </c:catAx>
      <c:valAx>
        <c:axId val="2093458056"/>
        <c:scaling>
          <c:orientation val="minMax"/>
        </c:scaling>
        <c:delete val="0"/>
        <c:axPos val="l"/>
        <c:majorGridlines/>
        <c:numFmt formatCode="0.0%" sourceLinked="1"/>
        <c:majorTickMark val="out"/>
        <c:minorTickMark val="none"/>
        <c:tickLblPos val="nextTo"/>
        <c:crossAx val="2093403384"/>
        <c:crosses val="autoZero"/>
        <c:crossBetween val="between"/>
      </c:valAx>
    </c:plotArea>
    <c:legend>
      <c:legendPos val="b"/>
      <c:layout>
        <c:manualLayout>
          <c:xMode val="edge"/>
          <c:yMode val="edge"/>
          <c:x val="0.125444355542184"/>
          <c:y val="0.94274362983986"/>
          <c:w val="0.69574177879499"/>
          <c:h val="0.0541150094216087"/>
        </c:manualLayout>
      </c:layout>
      <c:overlay val="0"/>
    </c:legend>
    <c:plotVisOnly val="1"/>
    <c:dispBlanksAs val="gap"/>
    <c:showDLblsOverMax val="0"/>
  </c:chart>
  <c:spPr>
    <a:noFill/>
    <a:ln>
      <a:noFill/>
    </a:ln>
  </c:sp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lineChart>
        <c:grouping val="standard"/>
        <c:varyColors val="0"/>
        <c:ser>
          <c:idx val="0"/>
          <c:order val="0"/>
          <c:tx>
            <c:strRef>
              <c:f>Blatt1!$C$49:$D$49</c:f>
              <c:strCache>
                <c:ptCount val="1"/>
                <c:pt idx="0">
                  <c:v> Raiffeisen</c:v>
                </c:pt>
              </c:strCache>
            </c:strRef>
          </c:tx>
          <c:marker>
            <c:symbol val="none"/>
          </c:marker>
          <c:cat>
            <c:strRef>
              <c:f>Blatt1!$E$48:$G$48</c:f>
              <c:strCache>
                <c:ptCount val="3"/>
                <c:pt idx="0">
                  <c:v>3 Jahre</c:v>
                </c:pt>
                <c:pt idx="1">
                  <c:v>5 Jahre</c:v>
                </c:pt>
                <c:pt idx="2">
                  <c:v>7 Jahre</c:v>
                </c:pt>
              </c:strCache>
            </c:strRef>
          </c:cat>
          <c:val>
            <c:numRef>
              <c:f>Blatt1!$E$49:$G$49</c:f>
              <c:numCache>
                <c:formatCode>0.0%</c:formatCode>
                <c:ptCount val="3"/>
                <c:pt idx="0">
                  <c:v>0.0114</c:v>
                </c:pt>
                <c:pt idx="1">
                  <c:v>0.013</c:v>
                </c:pt>
                <c:pt idx="2">
                  <c:v>0.016</c:v>
                </c:pt>
              </c:numCache>
            </c:numRef>
          </c:val>
          <c:smooth val="0"/>
        </c:ser>
        <c:ser>
          <c:idx val="1"/>
          <c:order val="1"/>
          <c:tx>
            <c:strRef>
              <c:f>Blatt1!$C$50:$D$50</c:f>
              <c:strCache>
                <c:ptCount val="1"/>
                <c:pt idx="0">
                  <c:v> Migros Bank</c:v>
                </c:pt>
              </c:strCache>
            </c:strRef>
          </c:tx>
          <c:marker>
            <c:symbol val="none"/>
          </c:marker>
          <c:cat>
            <c:strRef>
              <c:f>Blatt1!$E$48:$G$48</c:f>
              <c:strCache>
                <c:ptCount val="3"/>
                <c:pt idx="0">
                  <c:v>3 Jahre</c:v>
                </c:pt>
                <c:pt idx="1">
                  <c:v>5 Jahre</c:v>
                </c:pt>
                <c:pt idx="2">
                  <c:v>7 Jahre</c:v>
                </c:pt>
              </c:strCache>
            </c:strRef>
          </c:cat>
          <c:val>
            <c:numRef>
              <c:f>Blatt1!$E$50:$G$50</c:f>
              <c:numCache>
                <c:formatCode>0.0%</c:formatCode>
                <c:ptCount val="3"/>
                <c:pt idx="0">
                  <c:v>0.0105</c:v>
                </c:pt>
                <c:pt idx="1">
                  <c:v>0.0125</c:v>
                </c:pt>
                <c:pt idx="2">
                  <c:v>0.015</c:v>
                </c:pt>
              </c:numCache>
            </c:numRef>
          </c:val>
          <c:smooth val="0"/>
        </c:ser>
        <c:ser>
          <c:idx val="2"/>
          <c:order val="2"/>
          <c:tx>
            <c:strRef>
              <c:f>Blatt1!$C$51:$D$51</c:f>
              <c:strCache>
                <c:ptCount val="1"/>
                <c:pt idx="0">
                  <c:v> CS</c:v>
                </c:pt>
              </c:strCache>
            </c:strRef>
          </c:tx>
          <c:marker>
            <c:symbol val="none"/>
          </c:marker>
          <c:cat>
            <c:strRef>
              <c:f>Blatt1!$E$48:$G$48</c:f>
              <c:strCache>
                <c:ptCount val="3"/>
                <c:pt idx="0">
                  <c:v>3 Jahre</c:v>
                </c:pt>
                <c:pt idx="1">
                  <c:v>5 Jahre</c:v>
                </c:pt>
                <c:pt idx="2">
                  <c:v>7 Jahre</c:v>
                </c:pt>
              </c:strCache>
            </c:strRef>
          </c:cat>
          <c:val>
            <c:numRef>
              <c:f>Blatt1!$E$51:$G$51</c:f>
              <c:numCache>
                <c:formatCode>0.0%</c:formatCode>
                <c:ptCount val="3"/>
                <c:pt idx="0">
                  <c:v>0.0104</c:v>
                </c:pt>
                <c:pt idx="1">
                  <c:v>0.013</c:v>
                </c:pt>
                <c:pt idx="2">
                  <c:v>0.015</c:v>
                </c:pt>
              </c:numCache>
            </c:numRef>
          </c:val>
          <c:smooth val="0"/>
        </c:ser>
        <c:dLbls>
          <c:showLegendKey val="0"/>
          <c:showVal val="0"/>
          <c:showCatName val="0"/>
          <c:showSerName val="0"/>
          <c:showPercent val="0"/>
          <c:showBubbleSize val="0"/>
        </c:dLbls>
        <c:marker val="1"/>
        <c:smooth val="0"/>
        <c:axId val="2091013736"/>
        <c:axId val="2100060120"/>
      </c:lineChart>
      <c:catAx>
        <c:axId val="2091013736"/>
        <c:scaling>
          <c:orientation val="minMax"/>
        </c:scaling>
        <c:delete val="0"/>
        <c:axPos val="b"/>
        <c:majorTickMark val="out"/>
        <c:minorTickMark val="none"/>
        <c:tickLblPos val="nextTo"/>
        <c:crossAx val="2100060120"/>
        <c:crosses val="autoZero"/>
        <c:auto val="1"/>
        <c:lblAlgn val="ctr"/>
        <c:lblOffset val="100"/>
        <c:noMultiLvlLbl val="0"/>
      </c:catAx>
      <c:valAx>
        <c:axId val="2100060120"/>
        <c:scaling>
          <c:orientation val="minMax"/>
        </c:scaling>
        <c:delete val="0"/>
        <c:axPos val="l"/>
        <c:majorGridlines/>
        <c:numFmt formatCode="0.0%" sourceLinked="1"/>
        <c:majorTickMark val="out"/>
        <c:minorTickMark val="none"/>
        <c:tickLblPos val="nextTo"/>
        <c:crossAx val="2091013736"/>
        <c:crosses val="autoZero"/>
        <c:crossBetween val="between"/>
      </c:valAx>
    </c:plotArea>
    <c:legend>
      <c:legendPos val="r"/>
      <c:overlay val="0"/>
    </c:legend>
    <c:plotVisOnly val="1"/>
    <c:dispBlanksAs val="gap"/>
    <c:showDLblsOverMax val="0"/>
  </c:chart>
  <c:printSettings>
    <c:headerFooter/>
    <c:pageMargins b="1.0" l="0.75" r="0.75" t="1.0" header="0.5" footer="0.5"/>
    <c:pageSetup/>
  </c:printSettings>
</c:chartSpace>
</file>

<file path=xl/ctrlProps/ctrlProp1.xml><?xml version="1.0" encoding="utf-8"?>
<formControlPr xmlns="http://schemas.microsoft.com/office/spreadsheetml/2009/9/main" objectType="Scroll" dx="16" fmlaLink="$E$31" horiz="1" inc="50" max="200" page="5" val="40"/>
</file>

<file path=xl/ctrlProps/ctrlProp2.xml><?xml version="1.0" encoding="utf-8"?>
<formControlPr xmlns="http://schemas.microsoft.com/office/spreadsheetml/2009/9/main" objectType="Scroll" dx="16" fmlaLink="$E$32" horiz="1" inc="5" max="200" page="5" val="40"/>
</file>

<file path=xl/ctrlProps/ctrlProp3.xml><?xml version="1.0" encoding="utf-8"?>
<formControlPr xmlns="http://schemas.microsoft.com/office/spreadsheetml/2009/9/main" objectType="Scroll" dx="16" fmlaLink="$E$33" horiz="1" inc="50" max="200" page="5" val="40"/>
</file>

<file path=xl/ctrlProps/ctrlProp4.xml><?xml version="1.0" encoding="utf-8"?>
<formControlPr xmlns="http://schemas.microsoft.com/office/spreadsheetml/2009/9/main" objectType="Scroll" dx="16" fmlaLink="$G$8" horiz="1" inc="50" max="200" page="5" val="80"/>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4" Type="http://schemas.openxmlformats.org/officeDocument/2006/relationships/hyperlink" Target="https://www.youtube.com/watch?v=xtuQFag2JEE" TargetMode="External"/><Relationship Id="rId5" Type="http://schemas.openxmlformats.org/officeDocument/2006/relationships/image" Target="../media/image4.png"/><Relationship Id="rId1" Type="http://schemas.openxmlformats.org/officeDocument/2006/relationships/hyperlink" Target="http://www.hypopilot.ch/" TargetMode="External"/><Relationship Id="rId2"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10</xdr:col>
      <xdr:colOff>2853452</xdr:colOff>
      <xdr:row>0</xdr:row>
      <xdr:rowOff>198967</xdr:rowOff>
    </xdr:from>
    <xdr:to>
      <xdr:col>10</xdr:col>
      <xdr:colOff>4620406</xdr:colOff>
      <xdr:row>3</xdr:row>
      <xdr:rowOff>32809</xdr:rowOff>
    </xdr:to>
    <xdr:pic>
      <xdr:nvPicPr>
        <xdr:cNvPr id="5290" name="Bild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30890" y="198967"/>
          <a:ext cx="1982854" cy="6553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2489200</xdr:colOff>
          <xdr:row>7</xdr:row>
          <xdr:rowOff>38100</xdr:rowOff>
        </xdr:from>
        <xdr:to>
          <xdr:col>6</xdr:col>
          <xdr:colOff>762000</xdr:colOff>
          <xdr:row>7</xdr:row>
          <xdr:rowOff>228600</xdr:rowOff>
        </xdr:to>
        <xdr:sp macro="" textlink="">
          <xdr:nvSpPr>
            <xdr:cNvPr id="5145" name="Scroll Bar 25" hidden="1">
              <a:extLst>
                <a:ext uri="{63B3BB69-23CF-44E3-9099-C40C66FF867C}">
                  <a14:compatExt spid="_x0000_s51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2463800</xdr:colOff>
          <xdr:row>30</xdr:row>
          <xdr:rowOff>50800</xdr:rowOff>
        </xdr:from>
        <xdr:to>
          <xdr:col>6</xdr:col>
          <xdr:colOff>749300</xdr:colOff>
          <xdr:row>30</xdr:row>
          <xdr:rowOff>241300</xdr:rowOff>
        </xdr:to>
        <xdr:sp macro="" textlink="">
          <xdr:nvSpPr>
            <xdr:cNvPr id="5163" name="Scroll Bar 43" hidden="1">
              <a:extLst>
                <a:ext uri="{63B3BB69-23CF-44E3-9099-C40C66FF867C}">
                  <a14:compatExt spid="_x0000_s51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2463800</xdr:colOff>
          <xdr:row>31</xdr:row>
          <xdr:rowOff>38100</xdr:rowOff>
        </xdr:from>
        <xdr:to>
          <xdr:col>6</xdr:col>
          <xdr:colOff>736600</xdr:colOff>
          <xdr:row>31</xdr:row>
          <xdr:rowOff>228600</xdr:rowOff>
        </xdr:to>
        <xdr:sp macro="" textlink="">
          <xdr:nvSpPr>
            <xdr:cNvPr id="5164" name="Scroll Bar 44" hidden="1">
              <a:extLst>
                <a:ext uri="{63B3BB69-23CF-44E3-9099-C40C66FF867C}">
                  <a14:compatExt spid="_x0000_s51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2463800</xdr:colOff>
          <xdr:row>32</xdr:row>
          <xdr:rowOff>25400</xdr:rowOff>
        </xdr:from>
        <xdr:to>
          <xdr:col>6</xdr:col>
          <xdr:colOff>749300</xdr:colOff>
          <xdr:row>32</xdr:row>
          <xdr:rowOff>215900</xdr:rowOff>
        </xdr:to>
        <xdr:sp macro="" textlink="">
          <xdr:nvSpPr>
            <xdr:cNvPr id="5165" name="Scroll Bar 45" hidden="1">
              <a:extLst>
                <a:ext uri="{63B3BB69-23CF-44E3-9099-C40C66FF867C}">
                  <a14:compatExt spid="_x0000_s5165"/>
                </a:ext>
              </a:extLst>
            </xdr:cNvPr>
            <xdr:cNvSpPr/>
          </xdr:nvSpPr>
          <xdr:spPr>
            <a:xfrm>
              <a:off x="0" y="0"/>
              <a:ext cx="0" cy="0"/>
            </a:xfrm>
            <a:prstGeom prst="rect">
              <a:avLst/>
            </a:prstGeom>
          </xdr:spPr>
        </xdr:sp>
        <xdr:clientData fLocksWithSheet="0"/>
      </xdr:twoCellAnchor>
    </mc:Choice>
    <mc:Fallback/>
  </mc:AlternateContent>
  <xdr:twoCellAnchor>
    <xdr:from>
      <xdr:col>2</xdr:col>
      <xdr:colOff>127000</xdr:colOff>
      <xdr:row>33</xdr:row>
      <xdr:rowOff>228600</xdr:rowOff>
    </xdr:from>
    <xdr:to>
      <xdr:col>8</xdr:col>
      <xdr:colOff>21166</xdr:colOff>
      <xdr:row>37</xdr:row>
      <xdr:rowOff>1149350</xdr:rowOff>
    </xdr:to>
    <xdr:graphicFrame macro="">
      <xdr:nvGraphicFramePr>
        <xdr:cNvPr id="10" name="Diagram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596900</xdr:colOff>
      <xdr:row>0</xdr:row>
      <xdr:rowOff>152400</xdr:rowOff>
    </xdr:from>
    <xdr:to>
      <xdr:col>10</xdr:col>
      <xdr:colOff>2431751</xdr:colOff>
      <xdr:row>2</xdr:row>
      <xdr:rowOff>302868</xdr:rowOff>
    </xdr:to>
    <xdr:pic>
      <xdr:nvPicPr>
        <xdr:cNvPr id="9" name="Bild 8">
          <a:hlinkClick xmlns:r="http://schemas.openxmlformats.org/officeDocument/2006/relationships" r:id="rId4"/>
        </xdr:cNvPr>
        <xdr:cNvPicPr>
          <a:picLocks noChangeAspect="1"/>
        </xdr:cNvPicPr>
      </xdr:nvPicPr>
      <xdr:blipFill rotWithShape="1">
        <a:blip xmlns:r="http://schemas.openxmlformats.org/officeDocument/2006/relationships" r:embed="rId5"/>
        <a:srcRect t="22973" b="29729"/>
        <a:stretch/>
      </xdr:blipFill>
      <xdr:spPr>
        <a:xfrm>
          <a:off x="10096500" y="152400"/>
          <a:ext cx="1834851" cy="658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425450</xdr:colOff>
      <xdr:row>10</xdr:row>
      <xdr:rowOff>44450</xdr:rowOff>
    </xdr:from>
    <xdr:to>
      <xdr:col>13</xdr:col>
      <xdr:colOff>584200</xdr:colOff>
      <xdr:row>37</xdr:row>
      <xdr:rowOff>76200</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jpeg"/></Relationships>
</file>

<file path=xl/theme/theme1.xml><?xml version="1.0" encoding="utf-8"?>
<a:theme xmlns:a="http://schemas.openxmlformats.org/drawingml/2006/main" name="Angles">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ngles">
      <a:majorFont>
        <a:latin typeface="Franklin Gothic Medium"/>
        <a:ea typeface=""/>
        <a:cs typeface=""/>
        <a:font script="Jpan" typeface="HG創英角ｺﾞｼｯｸUB"/>
        <a:font script="Hang" typeface="돋움"/>
        <a:font script="Hans" typeface="微软雅黑"/>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Franklin Gothic Book"/>
        <a:ea typeface=""/>
        <a:cs typeface=""/>
        <a:font script="Jpan" typeface="ＭＳ Ｐゴシック"/>
        <a:font script="Hang" typeface="맑은 고딕"/>
        <a:font script="Hans" typeface="华文隶书"/>
        <a:font script="Hant" typeface="新細明體"/>
        <a:font script="Arab" typeface="Arial"/>
        <a:font script="Hebr" typeface="Arial"/>
        <a:font script="Thai" typeface="Cord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le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20400000"/>
            </a:lightRig>
          </a:scene3d>
          <a:sp3d contourW="6350">
            <a:bevelT w="41275" h="19050" prst="angle"/>
            <a:contourClr>
              <a:schemeClr val="phClr">
                <a:shade val="25000"/>
                <a:satMod val="150000"/>
              </a:schemeClr>
            </a:contourClr>
          </a:sp3d>
        </a:effectStyle>
      </a:effectStyleLst>
      <a:bgFillStyleLst>
        <a:solidFill>
          <a:schemeClr val="phClr"/>
        </a:solidFill>
        <a:blipFill rotWithShape="1">
          <a:blip xmlns:r="http://schemas.openxmlformats.org/officeDocument/2006/relationships" r:embed="rId1">
            <a:duotone>
              <a:schemeClr val="phClr">
                <a:tint val="90000"/>
                <a:shade val="85000"/>
              </a:schemeClr>
              <a:schemeClr val="phClr">
                <a:tint val="95000"/>
                <a:shade val="99000"/>
              </a:schemeClr>
            </a:duotone>
          </a:blip>
          <a:tile tx="0" ty="0" sx="100000" sy="100000" flip="none" algn="tl"/>
        </a:blipFill>
        <a:blipFill rotWithShape="1">
          <a:blip xmlns:r="http://schemas.openxmlformats.org/officeDocument/2006/relationships" r:embed="rId2">
            <a:duotone>
              <a:schemeClr val="phClr">
                <a:tint val="93000"/>
                <a:shade val="85000"/>
              </a:schemeClr>
              <a:schemeClr val="phClr">
                <a:tint val="96000"/>
                <a:shade val="99000"/>
              </a:schemeClr>
            </a:duotone>
          </a:blip>
          <a:tile tx="0" ty="0" sx="90000" sy="9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4" Type="http://schemas.openxmlformats.org/officeDocument/2006/relationships/ctrlProp" Target="../ctrlProps/ctrlProp1.xml"/><Relationship Id="rId5" Type="http://schemas.openxmlformats.org/officeDocument/2006/relationships/ctrlProp" Target="../ctrlProps/ctrlProp2.xml"/><Relationship Id="rId6" Type="http://schemas.openxmlformats.org/officeDocument/2006/relationships/ctrlProp" Target="../ctrlProps/ctrlProp3.xml"/><Relationship Id="rId7" Type="http://schemas.openxmlformats.org/officeDocument/2006/relationships/ctrlProp" Target="../ctrlProps/ctrlProp4.xml"/><Relationship Id="rId1" Type="http://schemas.openxmlformats.org/officeDocument/2006/relationships/hyperlink" Target="https://www.comparis.ch/hypotheken/zinssatz/vergleich.aspx?termid=5&amp;cantoncode=FR&amp;maxloantovalueratio=80&amp;isforselfusageonly=0"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B1:O102"/>
  <sheetViews>
    <sheetView showGridLines="0" showRowColHeaders="0" tabSelected="1" workbookViewId="0">
      <selection activeCell="J13" sqref="J13"/>
    </sheetView>
  </sheetViews>
  <sheetFormatPr baseColWidth="10" defaultColWidth="11" defaultRowHeight="10" x14ac:dyDescent="0"/>
  <cols>
    <col min="1" max="1" width="6" style="7" customWidth="1"/>
    <col min="2" max="2" width="4" style="7" customWidth="1"/>
    <col min="3" max="3" width="16.3984375" style="7" customWidth="1"/>
    <col min="4" max="4" width="50" style="7" customWidth="1"/>
    <col min="5" max="7" width="12.796875" style="7" customWidth="1"/>
    <col min="8" max="8" width="13.59765625" style="7" customWidth="1"/>
    <col min="9" max="9" width="4.19921875" style="7" customWidth="1"/>
    <col min="10" max="10" width="17" style="7" customWidth="1"/>
    <col min="11" max="11" width="72.796875" style="7" customWidth="1"/>
    <col min="12" max="16384" width="11" style="7"/>
  </cols>
  <sheetData>
    <row r="1" spans="2:11" ht="25" customHeight="1"/>
    <row r="2" spans="2:11" ht="15.75" customHeight="1">
      <c r="B2" s="57" t="s">
        <v>14</v>
      </c>
      <c r="C2" s="57"/>
      <c r="D2" s="57"/>
      <c r="E2" s="57"/>
      <c r="F2" s="57"/>
      <c r="G2" s="57"/>
      <c r="H2" s="57"/>
      <c r="I2" s="17"/>
    </row>
    <row r="3" spans="2:11" ht="24" customHeight="1">
      <c r="B3" s="57"/>
      <c r="C3" s="57"/>
      <c r="D3" s="57"/>
      <c r="E3" s="57"/>
      <c r="F3" s="57"/>
      <c r="G3" s="57"/>
      <c r="H3" s="57"/>
      <c r="I3" s="17"/>
    </row>
    <row r="4" spans="2:11" ht="6.75" customHeight="1">
      <c r="C4" s="17"/>
      <c r="D4" s="17"/>
      <c r="E4" s="17"/>
      <c r="F4" s="17"/>
      <c r="G4" s="17"/>
      <c r="H4" s="17"/>
      <c r="I4" s="17"/>
    </row>
    <row r="5" spans="2:11" ht="32" customHeight="1">
      <c r="J5" s="53" t="s">
        <v>15</v>
      </c>
    </row>
    <row r="6" spans="2:11" s="20" customFormat="1" ht="21" customHeight="1">
      <c r="B6" s="18" t="s">
        <v>18</v>
      </c>
      <c r="C6" s="18"/>
      <c r="D6" s="18"/>
      <c r="E6" s="18"/>
      <c r="F6" s="18"/>
      <c r="G6" s="18"/>
      <c r="H6" s="18"/>
      <c r="I6" s="19"/>
      <c r="J6" s="62" t="s">
        <v>16</v>
      </c>
      <c r="K6" s="62"/>
    </row>
    <row r="7" spans="2:11" ht="10.5" customHeight="1">
      <c r="B7" s="13"/>
      <c r="C7" s="11"/>
      <c r="D7" s="11"/>
      <c r="E7" s="11"/>
      <c r="F7" s="21"/>
      <c r="G7" s="21"/>
      <c r="H7" s="21"/>
      <c r="I7" s="11"/>
    </row>
    <row r="8" spans="2:11" s="20" customFormat="1" ht="21" customHeight="1">
      <c r="B8" s="26"/>
      <c r="C8" s="14" t="s">
        <v>19</v>
      </c>
      <c r="D8" s="14"/>
      <c r="E8" s="1"/>
      <c r="F8" s="2"/>
      <c r="G8" s="44">
        <v>80</v>
      </c>
      <c r="H8" s="2">
        <f>MAX(G8*10000,0)</f>
        <v>800000</v>
      </c>
      <c r="I8" s="13"/>
      <c r="J8" s="52" t="s">
        <v>17</v>
      </c>
      <c r="K8" s="52"/>
    </row>
    <row r="9" spans="2:11" ht="10.5" customHeight="1">
      <c r="B9" s="11"/>
      <c r="C9" s="13"/>
      <c r="D9" s="13"/>
      <c r="E9" s="13"/>
      <c r="F9" s="3"/>
      <c r="G9" s="3"/>
      <c r="H9" s="3"/>
      <c r="I9" s="13"/>
      <c r="J9" s="24"/>
      <c r="K9" s="24"/>
    </row>
    <row r="10" spans="2:11" s="20" customFormat="1" ht="21" customHeight="1">
      <c r="B10" s="64" t="s">
        <v>20</v>
      </c>
      <c r="C10" s="31"/>
      <c r="D10" s="31"/>
      <c r="E10" s="32" t="s">
        <v>21</v>
      </c>
      <c r="F10" s="33" t="s">
        <v>22</v>
      </c>
      <c r="G10" s="33" t="s">
        <v>23</v>
      </c>
      <c r="H10" s="55" t="s">
        <v>24</v>
      </c>
      <c r="I10" s="13"/>
      <c r="J10" s="52" t="s">
        <v>29</v>
      </c>
      <c r="K10" s="52"/>
    </row>
    <row r="11" spans="2:11" s="20" customFormat="1" ht="21" customHeight="1">
      <c r="B11" s="64"/>
      <c r="C11" s="72" t="s">
        <v>11</v>
      </c>
      <c r="D11" s="72"/>
      <c r="E11" s="73">
        <v>1.14E-2</v>
      </c>
      <c r="F11" s="73">
        <v>1.2999999999999999E-2</v>
      </c>
      <c r="G11" s="73">
        <v>1.6E-2</v>
      </c>
      <c r="H11" s="73">
        <v>1.9099999999999999E-2</v>
      </c>
      <c r="I11" s="13"/>
      <c r="J11" s="52" t="s">
        <v>30</v>
      </c>
      <c r="K11" s="52"/>
    </row>
    <row r="12" spans="2:11" s="20" customFormat="1" ht="21" customHeight="1">
      <c r="B12" s="64"/>
      <c r="C12" s="72" t="s">
        <v>61</v>
      </c>
      <c r="D12" s="72"/>
      <c r="E12" s="73">
        <v>1.0500000000000001E-2</v>
      </c>
      <c r="F12" s="73">
        <v>1.2500000000000001E-2</v>
      </c>
      <c r="G12" s="73">
        <v>1.4999999999999999E-2</v>
      </c>
      <c r="H12" s="73">
        <v>1.8499999999999999E-2</v>
      </c>
      <c r="I12" s="22"/>
      <c r="J12" s="52" t="s">
        <v>31</v>
      </c>
      <c r="K12" s="52"/>
    </row>
    <row r="13" spans="2:11" s="20" customFormat="1" ht="21" customHeight="1">
      <c r="B13" s="64"/>
      <c r="C13" s="72" t="s">
        <v>12</v>
      </c>
      <c r="D13" s="72"/>
      <c r="E13" s="73">
        <v>1.04E-2</v>
      </c>
      <c r="F13" s="73">
        <v>1.2999999999999999E-2</v>
      </c>
      <c r="G13" s="73">
        <v>1.4999999999999999E-2</v>
      </c>
      <c r="H13" s="73">
        <v>1.8100000000000002E-2</v>
      </c>
      <c r="I13" s="22"/>
      <c r="J13" s="70" t="s">
        <v>32</v>
      </c>
      <c r="K13" s="71"/>
    </row>
    <row r="14" spans="2:11" ht="6" customHeight="1">
      <c r="B14" s="15"/>
      <c r="C14" s="16"/>
      <c r="D14" s="16"/>
      <c r="E14" s="16"/>
      <c r="F14" s="27"/>
      <c r="G14" s="27"/>
      <c r="H14" s="28"/>
      <c r="I14" s="16"/>
      <c r="J14" s="24"/>
      <c r="K14" s="24"/>
    </row>
    <row r="15" spans="2:11" ht="21" hidden="1" customHeight="1">
      <c r="B15" s="64" t="s">
        <v>8</v>
      </c>
      <c r="C15" s="31">
        <v>0.01</v>
      </c>
      <c r="D15" s="31"/>
      <c r="E15" s="32" t="s">
        <v>4</v>
      </c>
      <c r="F15" s="33" t="s">
        <v>3</v>
      </c>
      <c r="G15" s="33" t="s">
        <v>2</v>
      </c>
      <c r="H15" s="33" t="s">
        <v>1</v>
      </c>
      <c r="I15" s="16"/>
      <c r="J15" s="24"/>
      <c r="K15" s="24"/>
    </row>
    <row r="16" spans="2:11" ht="21" hidden="1" customHeight="1">
      <c r="B16" s="64"/>
      <c r="C16" s="60" t="str">
        <f>C11</f>
        <v xml:space="preserve"> Raiffeisen</v>
      </c>
      <c r="D16" s="60"/>
      <c r="E16" s="43">
        <f>E11+$C$15</f>
        <v>2.1400000000000002E-2</v>
      </c>
      <c r="F16" s="43">
        <f t="shared" ref="F16:H16" si="0">F11+$C$15</f>
        <v>2.3E-2</v>
      </c>
      <c r="G16" s="43">
        <f t="shared" si="0"/>
        <v>2.6000000000000002E-2</v>
      </c>
      <c r="H16" s="43">
        <f t="shared" si="0"/>
        <v>2.9100000000000001E-2</v>
      </c>
      <c r="I16" s="16"/>
      <c r="J16" s="24"/>
      <c r="K16" s="24"/>
    </row>
    <row r="17" spans="2:11" ht="21" hidden="1" customHeight="1">
      <c r="B17" s="64"/>
      <c r="C17" s="60" t="str">
        <f t="shared" ref="C17:C18" si="1">C12</f>
        <v xml:space="preserve"> Migros Bank</v>
      </c>
      <c r="D17" s="60"/>
      <c r="E17" s="43">
        <f t="shared" ref="E17:H17" si="2">E12+$C$15</f>
        <v>2.0500000000000001E-2</v>
      </c>
      <c r="F17" s="43">
        <f t="shared" si="2"/>
        <v>2.2499999999999999E-2</v>
      </c>
      <c r="G17" s="43">
        <f t="shared" si="2"/>
        <v>2.5000000000000001E-2</v>
      </c>
      <c r="H17" s="43">
        <f t="shared" si="2"/>
        <v>2.8499999999999998E-2</v>
      </c>
      <c r="I17" s="16"/>
      <c r="J17" s="24"/>
      <c r="K17" s="24"/>
    </row>
    <row r="18" spans="2:11" ht="21" hidden="1" customHeight="1">
      <c r="B18" s="64"/>
      <c r="C18" s="60" t="str">
        <f t="shared" si="1"/>
        <v xml:space="preserve"> CS</v>
      </c>
      <c r="D18" s="60"/>
      <c r="E18" s="43">
        <f t="shared" ref="E18:H18" si="3">E13+$C$15</f>
        <v>2.0400000000000001E-2</v>
      </c>
      <c r="F18" s="43">
        <f t="shared" si="3"/>
        <v>2.3E-2</v>
      </c>
      <c r="G18" s="43">
        <f t="shared" si="3"/>
        <v>2.5000000000000001E-2</v>
      </c>
      <c r="H18" s="43">
        <f t="shared" si="3"/>
        <v>2.81E-2</v>
      </c>
      <c r="I18" s="16"/>
      <c r="J18" s="24"/>
      <c r="K18" s="24"/>
    </row>
    <row r="19" spans="2:11" ht="21" hidden="1" customHeight="1">
      <c r="B19" s="15"/>
      <c r="C19" s="16"/>
      <c r="D19" s="16"/>
      <c r="E19" s="16"/>
      <c r="F19" s="27"/>
      <c r="G19" s="27"/>
      <c r="H19" s="28"/>
      <c r="I19" s="16"/>
      <c r="J19" s="24"/>
      <c r="K19" s="24"/>
    </row>
    <row r="20" spans="2:11" ht="21" hidden="1" customHeight="1">
      <c r="B20" s="64" t="s">
        <v>9</v>
      </c>
      <c r="C20" s="31">
        <v>-0.01</v>
      </c>
      <c r="D20" s="31"/>
      <c r="E20" s="32" t="s">
        <v>4</v>
      </c>
      <c r="F20" s="33" t="s">
        <v>3</v>
      </c>
      <c r="G20" s="33" t="s">
        <v>2</v>
      </c>
      <c r="H20" s="33" t="s">
        <v>1</v>
      </c>
      <c r="I20" s="16"/>
      <c r="J20" s="24"/>
      <c r="K20" s="24"/>
    </row>
    <row r="21" spans="2:11" ht="21" hidden="1" customHeight="1">
      <c r="B21" s="64"/>
      <c r="C21" s="60" t="str">
        <f>C16</f>
        <v xml:space="preserve"> Raiffeisen</v>
      </c>
      <c r="D21" s="60"/>
      <c r="E21" s="43">
        <f>E11+$C$20</f>
        <v>1.4000000000000002E-3</v>
      </c>
      <c r="F21" s="43">
        <f t="shared" ref="F21:H21" si="4">F11+$C$20</f>
        <v>2.9999999999999992E-3</v>
      </c>
      <c r="G21" s="43">
        <f t="shared" si="4"/>
        <v>6.0000000000000001E-3</v>
      </c>
      <c r="H21" s="43">
        <f t="shared" si="4"/>
        <v>9.0999999999999987E-3</v>
      </c>
      <c r="I21" s="16"/>
      <c r="J21" s="24"/>
      <c r="K21" s="24"/>
    </row>
    <row r="22" spans="2:11" ht="21" hidden="1" customHeight="1">
      <c r="B22" s="64"/>
      <c r="C22" s="60" t="str">
        <f t="shared" ref="C22:C23" si="5">C17</f>
        <v xml:space="preserve"> Migros Bank</v>
      </c>
      <c r="D22" s="60"/>
      <c r="E22" s="43">
        <f t="shared" ref="E22:H22" si="6">E12+$C$20</f>
        <v>5.0000000000000044E-4</v>
      </c>
      <c r="F22" s="43">
        <f t="shared" si="6"/>
        <v>2.5000000000000005E-3</v>
      </c>
      <c r="G22" s="43">
        <f t="shared" si="6"/>
        <v>4.9999999999999992E-3</v>
      </c>
      <c r="H22" s="43">
        <f t="shared" si="6"/>
        <v>8.4999999999999989E-3</v>
      </c>
      <c r="I22" s="16"/>
      <c r="J22" s="24"/>
      <c r="K22" s="24"/>
    </row>
    <row r="23" spans="2:11" ht="21" hidden="1" customHeight="1">
      <c r="B23" s="64"/>
      <c r="C23" s="60" t="str">
        <f t="shared" si="5"/>
        <v xml:space="preserve"> CS</v>
      </c>
      <c r="D23" s="60"/>
      <c r="E23" s="43">
        <f t="shared" ref="E23:H23" si="7">E13+$C$20</f>
        <v>3.9999999999999931E-4</v>
      </c>
      <c r="F23" s="43">
        <f t="shared" si="7"/>
        <v>2.9999999999999992E-3</v>
      </c>
      <c r="G23" s="43">
        <f t="shared" si="7"/>
        <v>4.9999999999999992E-3</v>
      </c>
      <c r="H23" s="43">
        <f t="shared" si="7"/>
        <v>8.1000000000000013E-3</v>
      </c>
      <c r="I23" s="16"/>
      <c r="J23" s="24"/>
      <c r="K23" s="24"/>
    </row>
    <row r="24" spans="2:11" ht="21" hidden="1" customHeight="1">
      <c r="B24" s="15"/>
      <c r="C24" s="16"/>
      <c r="D24" s="16"/>
      <c r="E24" s="16"/>
      <c r="F24" s="27"/>
      <c r="G24" s="27"/>
      <c r="H24" s="28"/>
      <c r="I24" s="16"/>
      <c r="J24" s="24"/>
      <c r="K24" s="24"/>
    </row>
    <row r="25" spans="2:11" ht="21" hidden="1" customHeight="1">
      <c r="B25" s="64" t="s">
        <v>10</v>
      </c>
      <c r="C25" s="31"/>
      <c r="D25" s="31"/>
      <c r="E25" s="32" t="s">
        <v>4</v>
      </c>
      <c r="F25" s="33" t="s">
        <v>3</v>
      </c>
      <c r="G25" s="33" t="s">
        <v>2</v>
      </c>
      <c r="H25" s="33" t="s">
        <v>1</v>
      </c>
      <c r="I25" s="16"/>
      <c r="J25" s="24"/>
      <c r="K25" s="24"/>
    </row>
    <row r="26" spans="2:11" ht="21" hidden="1" customHeight="1">
      <c r="B26" s="64"/>
      <c r="C26" s="60" t="str">
        <f>C21</f>
        <v xml:space="preserve"> Raiffeisen</v>
      </c>
      <c r="D26" s="60"/>
      <c r="E26" s="43">
        <f>E11+$H$31</f>
        <v>1.14E-2</v>
      </c>
      <c r="F26" s="43">
        <f>F11+$H$32</f>
        <v>1.2999999999999999E-2</v>
      </c>
      <c r="G26" s="43">
        <f>G11+$H$33</f>
        <v>1.6E-2</v>
      </c>
      <c r="H26" s="43">
        <v>1.7600000000000001E-2</v>
      </c>
      <c r="I26" s="16"/>
      <c r="J26" s="24"/>
      <c r="K26" s="24"/>
    </row>
    <row r="27" spans="2:11" ht="21" hidden="1" customHeight="1">
      <c r="B27" s="64"/>
      <c r="C27" s="60" t="str">
        <f t="shared" ref="C27:C28" si="8">C22</f>
        <v xml:space="preserve"> Migros Bank</v>
      </c>
      <c r="D27" s="60"/>
      <c r="E27" s="43">
        <f t="shared" ref="E27:E28" si="9">E12+$H$31</f>
        <v>1.0500000000000001E-2</v>
      </c>
      <c r="F27" s="43">
        <f t="shared" ref="F27:F28" si="10">F12+$H$32</f>
        <v>1.2500000000000001E-2</v>
      </c>
      <c r="G27" s="43">
        <f t="shared" ref="G27:G28" si="11">G12+$H$33</f>
        <v>1.4999999999999999E-2</v>
      </c>
      <c r="H27" s="43">
        <f>H12</f>
        <v>1.8499999999999999E-2</v>
      </c>
      <c r="I27" s="16"/>
      <c r="J27" s="24"/>
      <c r="K27" s="24"/>
    </row>
    <row r="28" spans="2:11" ht="21" hidden="1" customHeight="1">
      <c r="B28" s="64"/>
      <c r="C28" s="60" t="str">
        <f t="shared" si="8"/>
        <v xml:space="preserve"> CS</v>
      </c>
      <c r="D28" s="60"/>
      <c r="E28" s="43">
        <f t="shared" si="9"/>
        <v>1.04E-2</v>
      </c>
      <c r="F28" s="43">
        <f t="shared" si="10"/>
        <v>1.2999999999999999E-2</v>
      </c>
      <c r="G28" s="43">
        <f t="shared" si="11"/>
        <v>1.4999999999999999E-2</v>
      </c>
      <c r="H28" s="43">
        <f>H13</f>
        <v>1.8100000000000002E-2</v>
      </c>
      <c r="I28" s="16"/>
      <c r="J28" s="24"/>
      <c r="K28" s="24"/>
    </row>
    <row r="29" spans="2:11" ht="7" customHeight="1">
      <c r="B29" s="15"/>
      <c r="C29" s="16"/>
      <c r="D29" s="16"/>
      <c r="E29" s="16"/>
      <c r="F29" s="27"/>
      <c r="G29" s="27"/>
      <c r="H29" s="28"/>
      <c r="I29" s="16"/>
      <c r="J29" s="24"/>
      <c r="K29" s="24"/>
    </row>
    <row r="30" spans="2:11" ht="18" customHeight="1">
      <c r="B30" s="64" t="s">
        <v>25</v>
      </c>
      <c r="C30" s="31"/>
      <c r="D30" s="31"/>
      <c r="E30" s="32"/>
      <c r="F30" s="33"/>
      <c r="G30" s="33"/>
      <c r="H30" s="33"/>
      <c r="I30" s="16"/>
      <c r="J30" s="24" t="s">
        <v>33</v>
      </c>
      <c r="K30" s="56"/>
    </row>
    <row r="31" spans="2:11" ht="21" customHeight="1">
      <c r="B31" s="64"/>
      <c r="C31" s="14" t="s">
        <v>26</v>
      </c>
      <c r="D31" s="14"/>
      <c r="E31" s="44">
        <v>40</v>
      </c>
      <c r="F31" s="45">
        <f>ROUND(E31/4000,100)</f>
        <v>0.01</v>
      </c>
      <c r="G31" s="29"/>
      <c r="H31" s="29">
        <f>-1%+F31</f>
        <v>0</v>
      </c>
      <c r="I31" s="16"/>
      <c r="J31" s="24" t="s">
        <v>34</v>
      </c>
      <c r="K31" s="24"/>
    </row>
    <row r="32" spans="2:11" ht="21" customHeight="1">
      <c r="B32" s="64"/>
      <c r="C32" s="14" t="s">
        <v>27</v>
      </c>
      <c r="D32" s="14"/>
      <c r="E32" s="44">
        <v>40</v>
      </c>
      <c r="F32" s="45">
        <f>ROUND(E32/4000,100)</f>
        <v>0.01</v>
      </c>
      <c r="G32" s="29"/>
      <c r="H32" s="29">
        <f t="shared" ref="H32:H33" si="12">-1%+F32</f>
        <v>0</v>
      </c>
      <c r="I32" s="16"/>
      <c r="J32" s="24" t="s">
        <v>35</v>
      </c>
      <c r="K32" s="24"/>
    </row>
    <row r="33" spans="2:11" ht="21" customHeight="1">
      <c r="B33" s="64"/>
      <c r="C33" s="14" t="s">
        <v>28</v>
      </c>
      <c r="D33" s="14"/>
      <c r="E33" s="44">
        <v>40</v>
      </c>
      <c r="F33" s="45">
        <f>ROUND(E33/4000,100)</f>
        <v>0.01</v>
      </c>
      <c r="G33" s="29"/>
      <c r="H33" s="29">
        <f t="shared" si="12"/>
        <v>0</v>
      </c>
      <c r="I33" s="16"/>
      <c r="J33" s="24" t="s">
        <v>36</v>
      </c>
      <c r="K33" s="24"/>
    </row>
    <row r="34" spans="2:11" ht="87" customHeight="1">
      <c r="B34" s="64"/>
      <c r="C34" s="14"/>
      <c r="D34" s="14"/>
      <c r="E34" s="44"/>
      <c r="F34" s="45"/>
      <c r="G34" s="29"/>
      <c r="H34" s="29"/>
      <c r="I34" s="16"/>
      <c r="J34" s="63" t="s">
        <v>37</v>
      </c>
      <c r="K34" s="63"/>
    </row>
    <row r="35" spans="2:11" ht="21" customHeight="1">
      <c r="B35" s="64"/>
      <c r="C35" s="14"/>
      <c r="D35" s="14"/>
      <c r="E35" s="44"/>
      <c r="F35" s="45"/>
      <c r="G35" s="29"/>
      <c r="H35" s="29"/>
      <c r="I35" s="16"/>
      <c r="J35" s="63"/>
      <c r="K35" s="63"/>
    </row>
    <row r="36" spans="2:11" ht="118" customHeight="1">
      <c r="B36" s="64"/>
      <c r="C36" s="14"/>
      <c r="D36" s="14"/>
      <c r="E36" s="44"/>
      <c r="F36" s="45"/>
      <c r="G36" s="29"/>
      <c r="H36" s="29"/>
      <c r="I36" s="16"/>
      <c r="J36" s="56"/>
      <c r="K36" s="24"/>
    </row>
    <row r="37" spans="2:11" ht="21" customHeight="1">
      <c r="B37" s="64"/>
      <c r="C37" s="14"/>
      <c r="D37" s="14"/>
      <c r="E37" s="44"/>
      <c r="F37" s="45"/>
      <c r="G37" s="29"/>
      <c r="H37" s="29"/>
      <c r="I37" s="16"/>
      <c r="J37" s="56"/>
      <c r="K37" s="24"/>
    </row>
    <row r="38" spans="2:11" ht="96" customHeight="1">
      <c r="B38" s="64"/>
      <c r="C38" s="14"/>
      <c r="D38" s="14"/>
      <c r="E38" s="44"/>
      <c r="F38" s="45"/>
      <c r="G38" s="29"/>
      <c r="H38" s="29"/>
      <c r="I38" s="16"/>
      <c r="J38" s="56"/>
      <c r="K38" s="24"/>
    </row>
    <row r="39" spans="2:11" ht="23.25" customHeight="1">
      <c r="C39" s="8"/>
      <c r="D39" s="8"/>
      <c r="E39" s="8"/>
      <c r="F39" s="4"/>
      <c r="G39" s="4"/>
      <c r="H39" s="5"/>
      <c r="I39" s="8"/>
      <c r="J39" s="11"/>
      <c r="K39" s="11"/>
    </row>
    <row r="40" spans="2:11" ht="21" customHeight="1">
      <c r="B40" s="6" t="s">
        <v>38</v>
      </c>
      <c r="C40" s="6"/>
      <c r="D40" s="6"/>
      <c r="E40" s="6"/>
      <c r="F40" s="68"/>
      <c r="G40" s="68"/>
      <c r="H40" s="68"/>
      <c r="I40" s="8"/>
      <c r="J40" s="62" t="s">
        <v>55</v>
      </c>
      <c r="K40" s="62"/>
    </row>
    <row r="41" spans="2:11" ht="10.5" customHeight="1">
      <c r="B41" s="7" t="s">
        <v>13</v>
      </c>
      <c r="C41" s="8"/>
      <c r="D41" s="8"/>
      <c r="E41" s="8"/>
      <c r="F41" s="4"/>
      <c r="G41" s="4"/>
      <c r="H41" s="5"/>
      <c r="I41" s="8"/>
      <c r="J41" s="11"/>
      <c r="K41" s="11"/>
    </row>
    <row r="42" spans="2:11" ht="21" hidden="1" customHeight="1">
      <c r="B42" s="58" t="s">
        <v>0</v>
      </c>
      <c r="C42" s="34"/>
      <c r="D42" s="34"/>
      <c r="E42" s="35" t="str">
        <f>E10</f>
        <v>3 ans</v>
      </c>
      <c r="F42" s="35" t="str">
        <f t="shared" ref="F42:H42" si="13">F10</f>
        <v>5 ans</v>
      </c>
      <c r="G42" s="35" t="str">
        <f t="shared" si="13"/>
        <v>7 ans</v>
      </c>
      <c r="H42" s="35" t="str">
        <f t="shared" si="13"/>
        <v>10 ans</v>
      </c>
      <c r="I42" s="8"/>
      <c r="J42" s="11"/>
      <c r="K42" s="11"/>
    </row>
    <row r="43" spans="2:11" ht="21" hidden="1" customHeight="1">
      <c r="B43" s="58"/>
      <c r="C43" s="30" t="str">
        <f>C11</f>
        <v xml:space="preserve"> Raiffeisen</v>
      </c>
      <c r="D43" s="30"/>
      <c r="E43" s="37">
        <f>$H$8*E11*3</f>
        <v>27360</v>
      </c>
      <c r="F43" s="37">
        <f>$H$8*F11*5</f>
        <v>52000</v>
      </c>
      <c r="G43" s="37">
        <f>$H$8*G11*7</f>
        <v>89600</v>
      </c>
      <c r="H43" s="37">
        <f>$H$8*H11*10</f>
        <v>152800</v>
      </c>
      <c r="I43" s="8"/>
      <c r="J43" s="11"/>
      <c r="K43" s="11"/>
    </row>
    <row r="44" spans="2:11" ht="21" hidden="1" customHeight="1">
      <c r="B44" s="58"/>
      <c r="C44" s="30" t="str">
        <f t="shared" ref="C44:C45" si="14">C12</f>
        <v xml:space="preserve"> Migros Bank</v>
      </c>
      <c r="D44" s="30"/>
      <c r="E44" s="38">
        <f>$H$8*E12*3</f>
        <v>25200</v>
      </c>
      <c r="F44" s="38">
        <f>$H$8*F12*5</f>
        <v>50000</v>
      </c>
      <c r="G44" s="38">
        <f>$H$8*G12*7</f>
        <v>84000</v>
      </c>
      <c r="H44" s="38">
        <f>$H$8*H12*10</f>
        <v>148000</v>
      </c>
      <c r="I44" s="8"/>
      <c r="J44" s="11"/>
      <c r="K44" s="11"/>
    </row>
    <row r="45" spans="2:11" ht="21" hidden="1" customHeight="1">
      <c r="B45" s="58"/>
      <c r="C45" s="30" t="str">
        <f t="shared" si="14"/>
        <v xml:space="preserve"> CS</v>
      </c>
      <c r="D45" s="30"/>
      <c r="E45" s="39">
        <f>$H$8*E13*3</f>
        <v>24960</v>
      </c>
      <c r="F45" s="39">
        <f>$H$8*F13*5</f>
        <v>52000</v>
      </c>
      <c r="G45" s="39">
        <f>$H$8*G13*7</f>
        <v>84000</v>
      </c>
      <c r="H45" s="39">
        <f>$H$8*H13*10</f>
        <v>144800.00000000003</v>
      </c>
      <c r="I45" s="8"/>
      <c r="J45" s="11"/>
      <c r="K45" s="11"/>
    </row>
    <row r="46" spans="2:11" ht="21" hidden="1" customHeight="1">
      <c r="B46" s="15"/>
      <c r="C46" s="3"/>
      <c r="D46" s="3"/>
      <c r="E46" s="40"/>
      <c r="F46" s="40"/>
      <c r="G46" s="40"/>
      <c r="H46" s="40"/>
      <c r="I46" s="8"/>
      <c r="J46" s="11"/>
      <c r="K46" s="11"/>
    </row>
    <row r="47" spans="2:11" ht="21" hidden="1" customHeight="1">
      <c r="B47" s="58" t="s">
        <v>0</v>
      </c>
      <c r="C47" s="34"/>
      <c r="D47" s="34"/>
      <c r="E47" s="35" t="str">
        <f>E42</f>
        <v>3 ans</v>
      </c>
      <c r="F47" s="35" t="str">
        <f t="shared" ref="F47:H47" si="15">F42</f>
        <v>5 ans</v>
      </c>
      <c r="G47" s="35" t="str">
        <f t="shared" si="15"/>
        <v>7 ans</v>
      </c>
      <c r="H47" s="35" t="str">
        <f t="shared" si="15"/>
        <v>10 ans</v>
      </c>
      <c r="I47" s="8"/>
      <c r="J47" s="11"/>
      <c r="K47" s="11"/>
    </row>
    <row r="48" spans="2:11" ht="21" hidden="1" customHeight="1">
      <c r="B48" s="58"/>
      <c r="C48" s="30" t="str">
        <f>C16</f>
        <v xml:space="preserve"> Raiffeisen</v>
      </c>
      <c r="D48" s="30"/>
      <c r="E48" s="37">
        <f>$H$8*E16*3</f>
        <v>51360.000000000015</v>
      </c>
      <c r="F48" s="37">
        <f>$H$8*F16*5</f>
        <v>92000</v>
      </c>
      <c r="G48" s="37">
        <f>$H$8*G16*7</f>
        <v>145600.00000000003</v>
      </c>
      <c r="H48" s="37">
        <f>$H$8*H16*10</f>
        <v>232800</v>
      </c>
      <c r="I48" s="8"/>
      <c r="J48" s="11"/>
      <c r="K48" s="11"/>
    </row>
    <row r="49" spans="2:11" ht="21" hidden="1" customHeight="1">
      <c r="B49" s="58"/>
      <c r="C49" s="30" t="str">
        <f t="shared" ref="C49" si="16">C17</f>
        <v xml:space="preserve"> Migros Bank</v>
      </c>
      <c r="D49" s="30"/>
      <c r="E49" s="38">
        <f>$H$8*E17*3</f>
        <v>49200</v>
      </c>
      <c r="F49" s="38">
        <f>$H$8*F17*5</f>
        <v>90000</v>
      </c>
      <c r="G49" s="38">
        <f>$H$8*G17*7</f>
        <v>140000</v>
      </c>
      <c r="H49" s="38">
        <f>$H$8*H17*10</f>
        <v>227999.99999999997</v>
      </c>
      <c r="I49" s="8"/>
      <c r="J49" s="11"/>
      <c r="K49" s="11"/>
    </row>
    <row r="50" spans="2:11" ht="21" hidden="1" customHeight="1">
      <c r="B50" s="58"/>
      <c r="C50" s="30" t="str">
        <f t="shared" ref="C50" si="17">C18</f>
        <v xml:space="preserve"> CS</v>
      </c>
      <c r="D50" s="30"/>
      <c r="E50" s="39">
        <f>$H$8*E18*3</f>
        <v>48960.000000000007</v>
      </c>
      <c r="F50" s="39">
        <f>$H$8*F18*5</f>
        <v>92000</v>
      </c>
      <c r="G50" s="39">
        <f>$H$8*G18*7</f>
        <v>140000</v>
      </c>
      <c r="H50" s="39">
        <f>$H$8*H18*10</f>
        <v>224800</v>
      </c>
      <c r="I50" s="8"/>
      <c r="J50" s="11"/>
      <c r="K50" s="11"/>
    </row>
    <row r="51" spans="2:11" ht="21" hidden="1" customHeight="1">
      <c r="B51" s="15"/>
      <c r="C51" s="3"/>
      <c r="D51" s="3"/>
      <c r="E51" s="40"/>
      <c r="F51" s="40"/>
      <c r="G51" s="40"/>
      <c r="H51" s="40"/>
      <c r="I51" s="8"/>
      <c r="J51" s="11"/>
      <c r="K51" s="11"/>
    </row>
    <row r="52" spans="2:11" ht="21" hidden="1" customHeight="1">
      <c r="B52" s="58" t="s">
        <v>0</v>
      </c>
      <c r="C52" s="34"/>
      <c r="D52" s="34"/>
      <c r="E52" s="35" t="s">
        <v>62</v>
      </c>
      <c r="F52" s="36" t="s">
        <v>63</v>
      </c>
      <c r="G52" s="36" t="s">
        <v>64</v>
      </c>
      <c r="H52" s="36" t="s">
        <v>50</v>
      </c>
      <c r="I52" s="8"/>
      <c r="J52" s="11"/>
      <c r="K52" s="11"/>
    </row>
    <row r="53" spans="2:11" ht="21" hidden="1" customHeight="1">
      <c r="B53" s="58"/>
      <c r="C53" s="30" t="str">
        <f>C21</f>
        <v xml:space="preserve"> Raiffeisen</v>
      </c>
      <c r="D53" s="30"/>
      <c r="E53" s="37">
        <f>$H$8*E21*3</f>
        <v>3360.0000000000009</v>
      </c>
      <c r="F53" s="37">
        <f>$H$8*F21*5</f>
        <v>11999.999999999998</v>
      </c>
      <c r="G53" s="37">
        <f>$H$8*G21*7</f>
        <v>33600</v>
      </c>
      <c r="H53" s="37">
        <f>$H$8*H21*10</f>
        <v>72799.999999999985</v>
      </c>
      <c r="I53" s="8"/>
      <c r="J53" s="11"/>
      <c r="K53" s="11"/>
    </row>
    <row r="54" spans="2:11" ht="21" hidden="1" customHeight="1">
      <c r="B54" s="58"/>
      <c r="C54" s="30" t="str">
        <f t="shared" ref="C54" si="18">C22</f>
        <v xml:space="preserve"> Migros Bank</v>
      </c>
      <c r="D54" s="30"/>
      <c r="E54" s="38">
        <f>$H$8*E22*3</f>
        <v>1200.0000000000009</v>
      </c>
      <c r="F54" s="38">
        <f>$H$8*F22*5</f>
        <v>10000.000000000002</v>
      </c>
      <c r="G54" s="38">
        <f>$H$8*G22*7</f>
        <v>27999.999999999996</v>
      </c>
      <c r="H54" s="38">
        <f>$H$8*H22*10</f>
        <v>67999.999999999985</v>
      </c>
      <c r="I54" s="8"/>
      <c r="J54" s="11"/>
      <c r="K54" s="11"/>
    </row>
    <row r="55" spans="2:11" ht="21" hidden="1" customHeight="1">
      <c r="B55" s="58"/>
      <c r="C55" s="30" t="str">
        <f t="shared" ref="C55" si="19">C23</f>
        <v xml:space="preserve"> CS</v>
      </c>
      <c r="D55" s="30"/>
      <c r="E55" s="39">
        <f>$H$8*E23*3</f>
        <v>959.99999999999829</v>
      </c>
      <c r="F55" s="39">
        <f>$H$8*F23*5</f>
        <v>11999.999999999998</v>
      </c>
      <c r="G55" s="39">
        <f>$H$8*G23*7</f>
        <v>27999.999999999996</v>
      </c>
      <c r="H55" s="39">
        <f>$H$8*H23*10</f>
        <v>64800.000000000007</v>
      </c>
      <c r="I55" s="8"/>
      <c r="J55" s="11"/>
      <c r="K55" s="11"/>
    </row>
    <row r="56" spans="2:11" ht="21" hidden="1" customHeight="1">
      <c r="B56" s="15"/>
      <c r="C56" s="3"/>
      <c r="D56" s="3"/>
      <c r="E56" s="40"/>
      <c r="F56" s="40"/>
      <c r="G56" s="40"/>
      <c r="H56" s="40"/>
      <c r="I56" s="8"/>
      <c r="J56" s="11"/>
      <c r="K56" s="11"/>
    </row>
    <row r="57" spans="2:11" ht="21" hidden="1" customHeight="1">
      <c r="B57" s="58" t="s">
        <v>0</v>
      </c>
      <c r="C57" s="34"/>
      <c r="D57" s="34"/>
      <c r="E57" s="35" t="s">
        <v>62</v>
      </c>
      <c r="F57" s="36" t="s">
        <v>63</v>
      </c>
      <c r="G57" s="36" t="s">
        <v>64</v>
      </c>
      <c r="H57" s="36" t="s">
        <v>50</v>
      </c>
      <c r="I57" s="8"/>
      <c r="J57" s="11"/>
      <c r="K57" s="11"/>
    </row>
    <row r="58" spans="2:11" ht="21" hidden="1" customHeight="1">
      <c r="B58" s="58"/>
      <c r="C58" s="30" t="str">
        <f>C26</f>
        <v xml:space="preserve"> Raiffeisen</v>
      </c>
      <c r="D58" s="30"/>
      <c r="E58" s="37">
        <f>$H$8*E26*3</f>
        <v>27360</v>
      </c>
      <c r="F58" s="37">
        <f>$H$8*F26*5</f>
        <v>52000</v>
      </c>
      <c r="G58" s="37">
        <f>$H$8*G26*7</f>
        <v>89600</v>
      </c>
      <c r="H58" s="37">
        <f>$H$8*H26*10</f>
        <v>140800</v>
      </c>
      <c r="I58" s="8"/>
      <c r="J58" s="11"/>
      <c r="K58" s="11"/>
    </row>
    <row r="59" spans="2:11" ht="21" hidden="1" customHeight="1">
      <c r="B59" s="58"/>
      <c r="C59" s="30" t="str">
        <f t="shared" ref="C59" si="20">C27</f>
        <v xml:space="preserve"> Migros Bank</v>
      </c>
      <c r="D59" s="30"/>
      <c r="E59" s="38">
        <f>$H$8*E27*3</f>
        <v>25200</v>
      </c>
      <c r="F59" s="38">
        <f>$H$8*F27*5</f>
        <v>50000</v>
      </c>
      <c r="G59" s="38">
        <f>$H$8*G27*7</f>
        <v>84000</v>
      </c>
      <c r="H59" s="38">
        <f>$H$8*H27*10</f>
        <v>148000</v>
      </c>
      <c r="I59" s="8"/>
      <c r="J59" s="11"/>
      <c r="K59" s="11"/>
    </row>
    <row r="60" spans="2:11" ht="21" hidden="1" customHeight="1">
      <c r="B60" s="58"/>
      <c r="C60" s="30" t="str">
        <f t="shared" ref="C60" si="21">C28</f>
        <v xml:space="preserve"> CS</v>
      </c>
      <c r="D60" s="30"/>
      <c r="E60" s="39">
        <f>$H$8*E28*3</f>
        <v>24960</v>
      </c>
      <c r="F60" s="39">
        <f>$H$8*F28*5</f>
        <v>52000</v>
      </c>
      <c r="G60" s="39">
        <f>$H$8*G28*7</f>
        <v>84000</v>
      </c>
      <c r="H60" s="39">
        <f>$H$8*H28*10</f>
        <v>144800.00000000003</v>
      </c>
      <c r="I60" s="8"/>
      <c r="J60" s="11"/>
      <c r="K60" s="11"/>
    </row>
    <row r="61" spans="2:11" ht="21" hidden="1" customHeight="1">
      <c r="B61" s="15"/>
      <c r="C61" s="3"/>
      <c r="D61" s="3"/>
      <c r="E61" s="40"/>
      <c r="F61" s="40"/>
      <c r="G61" s="40"/>
      <c r="H61" s="40"/>
      <c r="I61" s="8"/>
      <c r="J61" s="11"/>
      <c r="K61" s="11"/>
    </row>
    <row r="62" spans="2:11" ht="21" customHeight="1">
      <c r="B62" s="58" t="s">
        <v>39</v>
      </c>
      <c r="C62" s="6" t="s">
        <v>56</v>
      </c>
      <c r="D62" s="34"/>
      <c r="E62" s="41" t="s">
        <v>47</v>
      </c>
      <c r="F62" s="42" t="s">
        <v>48</v>
      </c>
      <c r="G62" s="42" t="s">
        <v>49</v>
      </c>
      <c r="H62" s="54" t="s">
        <v>50</v>
      </c>
      <c r="I62" s="8"/>
      <c r="J62" s="61" t="s">
        <v>57</v>
      </c>
      <c r="K62" s="61"/>
    </row>
    <row r="63" spans="2:11" ht="21" customHeight="1">
      <c r="B63" s="58"/>
      <c r="C63" s="59" t="str">
        <f>C11</f>
        <v xml:space="preserve"> Raiffeisen</v>
      </c>
      <c r="D63" s="59"/>
      <c r="E63" s="46">
        <f>$E$43+G43</f>
        <v>116960</v>
      </c>
      <c r="F63" s="46">
        <f>$F$43+F43</f>
        <v>104000</v>
      </c>
      <c r="G63" s="46">
        <f>$G$43+E43</f>
        <v>116960</v>
      </c>
      <c r="H63" s="46">
        <f>$H$43</f>
        <v>152800</v>
      </c>
      <c r="I63" s="8"/>
      <c r="J63" s="61"/>
      <c r="K63" s="61"/>
    </row>
    <row r="64" spans="2:11" ht="21" customHeight="1">
      <c r="B64" s="58"/>
      <c r="C64" s="59" t="str">
        <f>C12</f>
        <v xml:space="preserve"> Migros Bank</v>
      </c>
      <c r="D64" s="59"/>
      <c r="E64" s="46">
        <f>$E$44+G44</f>
        <v>109200</v>
      </c>
      <c r="F64" s="46">
        <f>$F$44+F44</f>
        <v>100000</v>
      </c>
      <c r="G64" s="46">
        <f>$G$44+E44</f>
        <v>109200</v>
      </c>
      <c r="H64" s="46">
        <f>$H$44</f>
        <v>148000</v>
      </c>
      <c r="I64" s="8"/>
      <c r="J64" s="61"/>
      <c r="K64" s="61"/>
    </row>
    <row r="65" spans="2:11" ht="21" customHeight="1">
      <c r="B65" s="58"/>
      <c r="C65" s="59" t="str">
        <f>C13</f>
        <v xml:space="preserve"> CS</v>
      </c>
      <c r="D65" s="59"/>
      <c r="E65" s="46">
        <f>$E$45+G45</f>
        <v>108960</v>
      </c>
      <c r="F65" s="46">
        <f>$F$45+F45</f>
        <v>104000</v>
      </c>
      <c r="G65" s="46">
        <f>$G$45+E45</f>
        <v>108960</v>
      </c>
      <c r="H65" s="46">
        <f>$H$45</f>
        <v>144800.00000000003</v>
      </c>
      <c r="I65" s="8"/>
      <c r="J65" s="61"/>
      <c r="K65" s="61"/>
    </row>
    <row r="66" spans="2:11" ht="10" customHeight="1">
      <c r="B66" s="58"/>
      <c r="C66" s="3"/>
      <c r="D66" s="3"/>
      <c r="E66" s="40"/>
      <c r="F66" s="40"/>
      <c r="G66" s="40"/>
      <c r="H66" s="40"/>
      <c r="I66" s="8"/>
      <c r="J66" s="24"/>
      <c r="K66" s="24"/>
    </row>
    <row r="67" spans="2:11" ht="21" customHeight="1">
      <c r="B67" s="58"/>
      <c r="C67" s="47" t="s">
        <v>43</v>
      </c>
      <c r="D67" s="47"/>
      <c r="E67" s="48">
        <f>MIN(E63:H65)</f>
        <v>100000</v>
      </c>
      <c r="F67" s="48">
        <f>MAX(E63:H65)</f>
        <v>152800</v>
      </c>
      <c r="G67" s="49"/>
      <c r="H67" s="49">
        <f>F67-E67</f>
        <v>52800</v>
      </c>
      <c r="I67" s="8"/>
      <c r="J67" s="24" t="str">
        <f>"Avec la stratégie en vert tu épargnes " &amp; H67 &amp; " francs par rapport à la stratégie en rouge!"</f>
        <v>Avec la stratégie en vert tu épargnes 52800 francs par rapport à la stratégie en rouge!</v>
      </c>
      <c r="K67" s="24"/>
    </row>
    <row r="68" spans="2:11" ht="21" customHeight="1">
      <c r="B68" s="15"/>
      <c r="C68" s="3"/>
      <c r="D68" s="3"/>
      <c r="E68" s="40"/>
      <c r="F68" s="40"/>
      <c r="G68" s="40"/>
      <c r="H68" s="40"/>
      <c r="I68" s="8"/>
      <c r="J68" s="24"/>
      <c r="K68" s="24"/>
    </row>
    <row r="69" spans="2:11" ht="21" customHeight="1">
      <c r="B69" s="58" t="s">
        <v>40</v>
      </c>
      <c r="C69" s="6" t="s">
        <v>44</v>
      </c>
      <c r="D69" s="34"/>
      <c r="E69" s="41" t="s">
        <v>47</v>
      </c>
      <c r="F69" s="42" t="s">
        <v>48</v>
      </c>
      <c r="G69" s="42" t="s">
        <v>49</v>
      </c>
      <c r="H69" s="54" t="s">
        <v>50</v>
      </c>
      <c r="I69" s="8"/>
      <c r="J69" s="61" t="s">
        <v>58</v>
      </c>
      <c r="K69" s="61"/>
    </row>
    <row r="70" spans="2:11" ht="21" customHeight="1">
      <c r="B70" s="58"/>
      <c r="C70" s="59" t="s">
        <v>7</v>
      </c>
      <c r="D70" s="59"/>
      <c r="E70" s="46">
        <f>$E$43+G48</f>
        <v>172960.00000000003</v>
      </c>
      <c r="F70" s="46">
        <f>$F$43+F48</f>
        <v>144000</v>
      </c>
      <c r="G70" s="46">
        <f>$G$43+E48</f>
        <v>140960</v>
      </c>
      <c r="H70" s="46">
        <f>$H$43</f>
        <v>152800</v>
      </c>
      <c r="I70" s="8"/>
      <c r="J70" s="61"/>
      <c r="K70" s="61"/>
    </row>
    <row r="71" spans="2:11" ht="21" customHeight="1">
      <c r="B71" s="58"/>
      <c r="C71" s="59" t="s">
        <v>5</v>
      </c>
      <c r="D71" s="59"/>
      <c r="E71" s="46">
        <f>$E$44+G49</f>
        <v>165200</v>
      </c>
      <c r="F71" s="46">
        <f>$F$44+F49</f>
        <v>140000</v>
      </c>
      <c r="G71" s="46">
        <f>$G$44+E49</f>
        <v>133200</v>
      </c>
      <c r="H71" s="46">
        <f>$H$44</f>
        <v>148000</v>
      </c>
      <c r="I71" s="8"/>
      <c r="J71" s="61"/>
      <c r="K71" s="61"/>
    </row>
    <row r="72" spans="2:11" ht="21" customHeight="1">
      <c r="B72" s="58"/>
      <c r="C72" s="59" t="s">
        <v>6</v>
      </c>
      <c r="D72" s="59"/>
      <c r="E72" s="46">
        <f>$E$45+G50</f>
        <v>164960</v>
      </c>
      <c r="F72" s="46">
        <f>$F$45+F50</f>
        <v>144000</v>
      </c>
      <c r="G72" s="46">
        <f>$G$45+E50</f>
        <v>132960</v>
      </c>
      <c r="H72" s="46">
        <f>$H$45</f>
        <v>144800.00000000003</v>
      </c>
      <c r="I72" s="8"/>
      <c r="J72" s="61"/>
      <c r="K72" s="61"/>
    </row>
    <row r="73" spans="2:11" ht="10" customHeight="1">
      <c r="B73" s="58"/>
      <c r="C73" s="3"/>
      <c r="D73" s="3"/>
      <c r="E73" s="40"/>
      <c r="F73" s="40"/>
      <c r="G73" s="40"/>
      <c r="H73" s="40"/>
      <c r="I73" s="8"/>
      <c r="J73" s="24"/>
      <c r="K73" s="24"/>
    </row>
    <row r="74" spans="2:11" ht="21" customHeight="1">
      <c r="B74" s="58"/>
      <c r="C74" s="47" t="s">
        <v>43</v>
      </c>
      <c r="D74" s="47"/>
      <c r="E74" s="48">
        <f>MIN(E70:H72)</f>
        <v>132960</v>
      </c>
      <c r="F74" s="48">
        <f>MAX(E70:H72)</f>
        <v>172960.00000000003</v>
      </c>
      <c r="G74" s="49"/>
      <c r="H74" s="49">
        <f>F74-E74</f>
        <v>40000.000000000029</v>
      </c>
      <c r="I74" s="8"/>
      <c r="J74" s="24" t="str">
        <f>"Avec la stratégie en vert tu épargnes " &amp; H74 &amp; " francs par rapport à la stratégie en rouge!"</f>
        <v>Avec la stratégie en vert tu épargnes 40000 francs par rapport à la stratégie en rouge!</v>
      </c>
      <c r="K74" s="24"/>
    </row>
    <row r="75" spans="2:11" ht="21" customHeight="1">
      <c r="B75" s="15"/>
      <c r="C75" s="3"/>
      <c r="D75" s="3"/>
      <c r="E75" s="40"/>
      <c r="F75" s="40"/>
      <c r="G75" s="40"/>
      <c r="H75" s="40"/>
      <c r="I75" s="8"/>
      <c r="J75" s="24"/>
      <c r="K75" s="24"/>
    </row>
    <row r="76" spans="2:11" ht="21" customHeight="1">
      <c r="B76" s="58" t="s">
        <v>41</v>
      </c>
      <c r="C76" s="6" t="s">
        <v>45</v>
      </c>
      <c r="D76" s="34"/>
      <c r="E76" s="41" t="s">
        <v>47</v>
      </c>
      <c r="F76" s="42" t="s">
        <v>48</v>
      </c>
      <c r="G76" s="42" t="s">
        <v>49</v>
      </c>
      <c r="H76" s="54" t="s">
        <v>50</v>
      </c>
      <c r="I76" s="8"/>
      <c r="J76" s="61" t="s">
        <v>59</v>
      </c>
      <c r="K76" s="61"/>
    </row>
    <row r="77" spans="2:11" ht="21" customHeight="1">
      <c r="B77" s="58"/>
      <c r="C77" s="59" t="s">
        <v>7</v>
      </c>
      <c r="D77" s="59"/>
      <c r="E77" s="46">
        <f>$E$43+G53</f>
        <v>60960</v>
      </c>
      <c r="F77" s="46">
        <f>$F$43+F53</f>
        <v>64000</v>
      </c>
      <c r="G77" s="46">
        <f>$G$43+E53</f>
        <v>92960</v>
      </c>
      <c r="H77" s="46">
        <f>$H$43</f>
        <v>152800</v>
      </c>
      <c r="I77" s="8"/>
      <c r="J77" s="61"/>
      <c r="K77" s="61"/>
    </row>
    <row r="78" spans="2:11" ht="21" customHeight="1">
      <c r="B78" s="58"/>
      <c r="C78" s="59" t="s">
        <v>5</v>
      </c>
      <c r="D78" s="59"/>
      <c r="E78" s="46">
        <f>$E$44+G54</f>
        <v>53200</v>
      </c>
      <c r="F78" s="46">
        <f>$F$44+F54</f>
        <v>60000</v>
      </c>
      <c r="G78" s="46">
        <f>$G$44+E54</f>
        <v>85200</v>
      </c>
      <c r="H78" s="46">
        <f>$H$44</f>
        <v>148000</v>
      </c>
      <c r="I78" s="8"/>
      <c r="J78" s="61"/>
      <c r="K78" s="61"/>
    </row>
    <row r="79" spans="2:11" ht="21" customHeight="1">
      <c r="B79" s="58"/>
      <c r="C79" s="59" t="s">
        <v>6</v>
      </c>
      <c r="D79" s="59"/>
      <c r="E79" s="46">
        <f>$E$45+G55</f>
        <v>52960</v>
      </c>
      <c r="F79" s="46">
        <f>$F$45+F55</f>
        <v>64000</v>
      </c>
      <c r="G79" s="46">
        <f>$G$45+E55</f>
        <v>84960</v>
      </c>
      <c r="H79" s="46">
        <f>$H$45</f>
        <v>144800.00000000003</v>
      </c>
      <c r="I79" s="8"/>
      <c r="J79" s="61"/>
      <c r="K79" s="61"/>
    </row>
    <row r="80" spans="2:11" ht="10" customHeight="1">
      <c r="B80" s="58"/>
      <c r="C80" s="3"/>
      <c r="D80" s="3"/>
      <c r="E80" s="40"/>
      <c r="F80" s="40"/>
      <c r="G80" s="40"/>
      <c r="H80" s="40"/>
      <c r="I80" s="8"/>
      <c r="J80" s="24"/>
      <c r="K80" s="24"/>
    </row>
    <row r="81" spans="2:15" ht="21" customHeight="1">
      <c r="B81" s="58"/>
      <c r="C81" s="47" t="s">
        <v>43</v>
      </c>
      <c r="D81" s="47"/>
      <c r="E81" s="48">
        <f>MIN(E77:H79)</f>
        <v>52960</v>
      </c>
      <c r="F81" s="48">
        <f>MAX(E77:H79)</f>
        <v>152800</v>
      </c>
      <c r="G81" s="49"/>
      <c r="H81" s="49">
        <f>F81-E81</f>
        <v>99840</v>
      </c>
      <c r="I81" s="8"/>
      <c r="J81" s="24" t="str">
        <f>"Avec la stratégie en vert tu épargnes " &amp; H81 &amp; " francs par rapport à la stratégie en rouge!"</f>
        <v>Avec la stratégie en vert tu épargnes 99840 francs par rapport à la stratégie en rouge!</v>
      </c>
      <c r="K81" s="24"/>
    </row>
    <row r="82" spans="2:15" ht="21" customHeight="1">
      <c r="B82" s="15"/>
      <c r="C82" s="3"/>
      <c r="D82" s="3"/>
      <c r="E82" s="40"/>
      <c r="F82" s="40"/>
      <c r="G82" s="40"/>
      <c r="H82" s="40"/>
      <c r="I82" s="8"/>
      <c r="J82" s="24"/>
      <c r="K82" s="24"/>
    </row>
    <row r="83" spans="2:15" ht="21" customHeight="1">
      <c r="B83" s="58" t="s">
        <v>42</v>
      </c>
      <c r="C83" s="6" t="s">
        <v>46</v>
      </c>
      <c r="D83" s="34"/>
      <c r="E83" s="41" t="s">
        <v>47</v>
      </c>
      <c r="F83" s="42" t="s">
        <v>48</v>
      </c>
      <c r="G83" s="42" t="s">
        <v>49</v>
      </c>
      <c r="H83" s="54" t="s">
        <v>50</v>
      </c>
      <c r="I83" s="8"/>
      <c r="J83" s="69" t="s">
        <v>60</v>
      </c>
      <c r="K83" s="69"/>
    </row>
    <row r="84" spans="2:15" ht="21" customHeight="1">
      <c r="B84" s="58"/>
      <c r="C84" s="59" t="s">
        <v>7</v>
      </c>
      <c r="D84" s="59"/>
      <c r="E84" s="46">
        <f>$E$43+G58</f>
        <v>116960</v>
      </c>
      <c r="F84" s="46">
        <f>$F$43+F58</f>
        <v>104000</v>
      </c>
      <c r="G84" s="46">
        <f>$G$43+E58</f>
        <v>116960</v>
      </c>
      <c r="H84" s="46">
        <f>$H$43</f>
        <v>152800</v>
      </c>
      <c r="I84" s="8"/>
      <c r="J84" s="69"/>
      <c r="K84" s="69"/>
    </row>
    <row r="85" spans="2:15" ht="21" customHeight="1">
      <c r="B85" s="58"/>
      <c r="C85" s="59" t="s">
        <v>5</v>
      </c>
      <c r="D85" s="59"/>
      <c r="E85" s="46">
        <f>$E$44+G59</f>
        <v>109200</v>
      </c>
      <c r="F85" s="46">
        <f>$F$44+F59</f>
        <v>100000</v>
      </c>
      <c r="G85" s="46">
        <f>$G$44+E59</f>
        <v>109200</v>
      </c>
      <c r="H85" s="46">
        <f>$H$44</f>
        <v>148000</v>
      </c>
      <c r="I85" s="8"/>
      <c r="J85" s="69"/>
      <c r="K85" s="69"/>
    </row>
    <row r="86" spans="2:15" ht="21" customHeight="1">
      <c r="B86" s="58"/>
      <c r="C86" s="59" t="s">
        <v>6</v>
      </c>
      <c r="D86" s="59"/>
      <c r="E86" s="46">
        <f>$E$45+G60</f>
        <v>108960</v>
      </c>
      <c r="F86" s="46">
        <f>$F$45+F60</f>
        <v>104000</v>
      </c>
      <c r="G86" s="46">
        <f>$G$45+E60</f>
        <v>108960</v>
      </c>
      <c r="H86" s="46">
        <f>$H$45</f>
        <v>144800.00000000003</v>
      </c>
      <c r="I86" s="8"/>
      <c r="J86" s="69"/>
      <c r="K86" s="69"/>
    </row>
    <row r="87" spans="2:15" ht="10" customHeight="1">
      <c r="B87" s="58"/>
      <c r="C87" s="3"/>
      <c r="D87" s="3"/>
      <c r="E87" s="40"/>
      <c r="F87" s="40"/>
      <c r="G87" s="40"/>
      <c r="H87" s="40"/>
      <c r="I87" s="8"/>
      <c r="J87" s="24"/>
      <c r="K87" s="24"/>
    </row>
    <row r="88" spans="2:15" ht="21" customHeight="1">
      <c r="B88" s="58"/>
      <c r="C88" s="47" t="s">
        <v>43</v>
      </c>
      <c r="D88" s="47"/>
      <c r="E88" s="48">
        <f>MIN(E84:H86)</f>
        <v>100000</v>
      </c>
      <c r="F88" s="48">
        <f>MAX(E84:H86)</f>
        <v>152800</v>
      </c>
      <c r="G88" s="49"/>
      <c r="H88" s="49">
        <f>F88-E88</f>
        <v>52800</v>
      </c>
      <c r="I88" s="8"/>
      <c r="J88" s="24" t="str">
        <f>"Avec la stratégie en vert tu épargnes " &amp; H88 &amp; " francs par rapport à la stratégie en rouge!"</f>
        <v>Avec la stratégie en vert tu épargnes 52800 francs par rapport à la stratégie en rouge!</v>
      </c>
      <c r="K88" s="24"/>
    </row>
    <row r="89" spans="2:15" ht="24" customHeight="1">
      <c r="B89" s="11"/>
      <c r="C89" s="11"/>
      <c r="D89" s="11"/>
      <c r="E89" s="11"/>
      <c r="F89" s="11"/>
      <c r="G89" s="11"/>
      <c r="H89" s="11"/>
    </row>
    <row r="90" spans="2:15" ht="21" customHeight="1">
      <c r="B90" s="23" t="s">
        <v>51</v>
      </c>
      <c r="C90" s="23"/>
      <c r="D90" s="23"/>
      <c r="E90" s="23"/>
      <c r="F90" s="67"/>
      <c r="G90" s="67"/>
      <c r="H90" s="67"/>
      <c r="I90" s="67"/>
      <c r="J90" s="67"/>
      <c r="K90" s="67"/>
    </row>
    <row r="91" spans="2:15" ht="10.5" customHeight="1">
      <c r="C91" s="12"/>
      <c r="D91" s="9"/>
      <c r="E91" s="9"/>
      <c r="F91" s="10"/>
      <c r="G91" s="10"/>
      <c r="H91" s="11"/>
    </row>
    <row r="92" spans="2:15" ht="62.25" customHeight="1">
      <c r="B92" s="65" t="s">
        <v>52</v>
      </c>
      <c r="C92" s="66" t="s">
        <v>53</v>
      </c>
      <c r="D92" s="66"/>
      <c r="E92" s="66"/>
      <c r="F92" s="66"/>
      <c r="G92" s="66"/>
      <c r="H92" s="66"/>
      <c r="I92" s="66"/>
      <c r="J92" s="66"/>
      <c r="K92" s="66"/>
    </row>
    <row r="93" spans="2:15" ht="66.75" customHeight="1">
      <c r="B93" s="65"/>
      <c r="C93" s="66"/>
      <c r="D93" s="66"/>
      <c r="E93" s="66"/>
      <c r="F93" s="66"/>
      <c r="G93" s="66"/>
      <c r="H93" s="66"/>
      <c r="I93" s="66"/>
      <c r="J93" s="66"/>
      <c r="K93" s="66"/>
    </row>
    <row r="94" spans="2:15" ht="158" customHeight="1">
      <c r="B94" s="65"/>
      <c r="C94" s="66"/>
      <c r="D94" s="66"/>
      <c r="E94" s="66"/>
      <c r="F94" s="66"/>
      <c r="G94" s="66"/>
      <c r="H94" s="66"/>
      <c r="I94" s="66"/>
      <c r="J94" s="66"/>
      <c r="K94" s="66"/>
    </row>
    <row r="95" spans="2:15" ht="23" customHeight="1">
      <c r="B95" s="11"/>
      <c r="C95" s="11"/>
      <c r="D95" s="11"/>
      <c r="E95" s="11"/>
      <c r="F95" s="11"/>
      <c r="G95" s="11"/>
      <c r="H95" s="11"/>
    </row>
    <row r="96" spans="2:15" ht="15.75" customHeight="1">
      <c r="B96" s="51" t="s">
        <v>54</v>
      </c>
      <c r="C96" s="51"/>
      <c r="D96" s="51"/>
      <c r="E96" s="51"/>
      <c r="F96" s="51"/>
      <c r="G96" s="51"/>
      <c r="H96" s="51"/>
      <c r="K96" s="51">
        <f ca="1">TODAY()</f>
        <v>42114</v>
      </c>
      <c r="L96" s="51"/>
      <c r="M96" s="51"/>
      <c r="N96" s="51"/>
      <c r="O96" s="51"/>
    </row>
    <row r="97" spans="2:8" ht="8" customHeight="1">
      <c r="B97" s="24"/>
      <c r="C97" s="25"/>
      <c r="D97" s="25"/>
      <c r="E97" s="25"/>
      <c r="F97" s="25"/>
      <c r="G97" s="25"/>
      <c r="H97" s="25"/>
    </row>
    <row r="98" spans="2:8" ht="15.75" customHeight="1">
      <c r="B98" s="11"/>
    </row>
    <row r="99" spans="2:8" ht="15.75" customHeight="1">
      <c r="B99" s="11"/>
    </row>
    <row r="100" spans="2:8" ht="15.75" customHeight="1">
      <c r="B100" s="11"/>
    </row>
    <row r="101" spans="2:8" ht="15.75" customHeight="1">
      <c r="B101" s="11"/>
    </row>
    <row r="102" spans="2:8" ht="15.75" customHeight="1">
      <c r="B102" s="11"/>
    </row>
  </sheetData>
  <sheetProtection password="CDB5" sheet="1" objects="1" scenarios="1" selectLockedCells="1"/>
  <mergeCells count="49">
    <mergeCell ref="C92:K94"/>
    <mergeCell ref="F90:K90"/>
    <mergeCell ref="J40:K40"/>
    <mergeCell ref="F40:H40"/>
    <mergeCell ref="C86:D86"/>
    <mergeCell ref="J69:K72"/>
    <mergeCell ref="J76:K79"/>
    <mergeCell ref="J83:K86"/>
    <mergeCell ref="B10:B13"/>
    <mergeCell ref="B92:B94"/>
    <mergeCell ref="B15:B18"/>
    <mergeCell ref="B20:B23"/>
    <mergeCell ref="B42:B45"/>
    <mergeCell ref="B47:B50"/>
    <mergeCell ref="B52:B55"/>
    <mergeCell ref="B57:B60"/>
    <mergeCell ref="B25:B28"/>
    <mergeCell ref="B30:B38"/>
    <mergeCell ref="C16:D16"/>
    <mergeCell ref="J62:K65"/>
    <mergeCell ref="J6:K6"/>
    <mergeCell ref="C11:D11"/>
    <mergeCell ref="C12:D12"/>
    <mergeCell ref="C13:D13"/>
    <mergeCell ref="C17:D17"/>
    <mergeCell ref="C18:D18"/>
    <mergeCell ref="C21:D21"/>
    <mergeCell ref="C22:D22"/>
    <mergeCell ref="C23:D23"/>
    <mergeCell ref="C26:D26"/>
    <mergeCell ref="C27:D27"/>
    <mergeCell ref="C28:D28"/>
    <mergeCell ref="J34:K35"/>
    <mergeCell ref="B2:H3"/>
    <mergeCell ref="B83:B88"/>
    <mergeCell ref="B76:B81"/>
    <mergeCell ref="B69:B74"/>
    <mergeCell ref="B62:B67"/>
    <mergeCell ref="C63:D63"/>
    <mergeCell ref="C64:D64"/>
    <mergeCell ref="C65:D65"/>
    <mergeCell ref="C70:D70"/>
    <mergeCell ref="C71:D71"/>
    <mergeCell ref="C72:D72"/>
    <mergeCell ref="C77:D77"/>
    <mergeCell ref="C78:D78"/>
    <mergeCell ref="C79:D79"/>
    <mergeCell ref="C84:D84"/>
    <mergeCell ref="C85:D85"/>
  </mergeCells>
  <phoneticPr fontId="2" type="noConversion"/>
  <conditionalFormatting sqref="E63:H66">
    <cfRule type="top10" dxfId="7" priority="9" rank="1"/>
    <cfRule type="top10" dxfId="6" priority="10" bottom="1" rank="1"/>
  </conditionalFormatting>
  <conditionalFormatting sqref="E70:H73">
    <cfRule type="top10" dxfId="5" priority="7" rank="1"/>
    <cfRule type="top10" dxfId="4" priority="8" bottom="1" rank="1"/>
  </conditionalFormatting>
  <conditionalFormatting sqref="E77:H80">
    <cfRule type="top10" dxfId="3" priority="5" rank="1"/>
    <cfRule type="top10" dxfId="2" priority="6" bottom="1" rank="1"/>
  </conditionalFormatting>
  <conditionalFormatting sqref="E84:H87">
    <cfRule type="top10" dxfId="1" priority="1" rank="1"/>
    <cfRule type="top10" dxfId="0" priority="2" bottom="1" rank="1"/>
  </conditionalFormatting>
  <hyperlinks>
    <hyperlink ref="J13" r:id="rId1"/>
  </hyperlinks>
  <printOptions horizontalCentered="1" verticalCentered="1"/>
  <pageMargins left="0.51181102362204722" right="0.51181102362204722" top="0.74803149606299213" bottom="0.74803149606299213" header="0.31496062992125984" footer="0.31496062992125984"/>
  <pageSetup paperSize="9" scale="50" orientation="portrait" horizontalDpi="1200" verticalDpi="1200"/>
  <headerFooter alignWithMargins="0"/>
  <ignoredErrors>
    <ignoredError sqref="H39:H41 H9 F9 F39:F4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63" r:id="rId4" name="Scroll Bar 43">
              <controlPr locked="0" defaultSize="0" autoPict="0">
                <anchor moveWithCells="1">
                  <from>
                    <xdr:col>3</xdr:col>
                    <xdr:colOff>2463800</xdr:colOff>
                    <xdr:row>30</xdr:row>
                    <xdr:rowOff>50800</xdr:rowOff>
                  </from>
                  <to>
                    <xdr:col>6</xdr:col>
                    <xdr:colOff>749300</xdr:colOff>
                    <xdr:row>30</xdr:row>
                    <xdr:rowOff>241300</xdr:rowOff>
                  </to>
                </anchor>
              </controlPr>
            </control>
          </mc:Choice>
          <mc:Fallback/>
        </mc:AlternateContent>
        <mc:AlternateContent xmlns:mc="http://schemas.openxmlformats.org/markup-compatibility/2006">
          <mc:Choice Requires="x14">
            <control shapeId="5164" r:id="rId5" name="Scroll Bar 44">
              <controlPr locked="0" defaultSize="0" autoPict="0">
                <anchor moveWithCells="1">
                  <from>
                    <xdr:col>3</xdr:col>
                    <xdr:colOff>2463800</xdr:colOff>
                    <xdr:row>31</xdr:row>
                    <xdr:rowOff>38100</xdr:rowOff>
                  </from>
                  <to>
                    <xdr:col>6</xdr:col>
                    <xdr:colOff>736600</xdr:colOff>
                    <xdr:row>31</xdr:row>
                    <xdr:rowOff>228600</xdr:rowOff>
                  </to>
                </anchor>
              </controlPr>
            </control>
          </mc:Choice>
          <mc:Fallback/>
        </mc:AlternateContent>
        <mc:AlternateContent xmlns:mc="http://schemas.openxmlformats.org/markup-compatibility/2006">
          <mc:Choice Requires="x14">
            <control shapeId="5165" r:id="rId6" name="Scroll Bar 45">
              <controlPr locked="0" defaultSize="0" autoPict="0">
                <anchor moveWithCells="1">
                  <from>
                    <xdr:col>3</xdr:col>
                    <xdr:colOff>2463800</xdr:colOff>
                    <xdr:row>32</xdr:row>
                    <xdr:rowOff>25400</xdr:rowOff>
                  </from>
                  <to>
                    <xdr:col>6</xdr:col>
                    <xdr:colOff>749300</xdr:colOff>
                    <xdr:row>32</xdr:row>
                    <xdr:rowOff>215900</xdr:rowOff>
                  </to>
                </anchor>
              </controlPr>
            </control>
          </mc:Choice>
          <mc:Fallback/>
        </mc:AlternateContent>
        <mc:AlternateContent xmlns:mc="http://schemas.openxmlformats.org/markup-compatibility/2006">
          <mc:Choice Requires="x14">
            <control shapeId="5145" r:id="rId7" name="Scroll Bar 25">
              <controlPr locked="0" defaultSize="0" autoPict="0">
                <anchor moveWithCells="1">
                  <from>
                    <xdr:col>3</xdr:col>
                    <xdr:colOff>2489200</xdr:colOff>
                    <xdr:row>7</xdr:row>
                    <xdr:rowOff>38100</xdr:rowOff>
                  </from>
                  <to>
                    <xdr:col>6</xdr:col>
                    <xdr:colOff>762000</xdr:colOff>
                    <xdr:row>7</xdr:row>
                    <xdr:rowOff>228600</xdr:rowOff>
                  </to>
                </anchor>
              </controlPr>
            </control>
          </mc:Choice>
          <mc:Fallback/>
        </mc:AlternateContent>
      </controls>
    </mc:Choice>
    <mc:Fallback/>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8:G51"/>
  <sheetViews>
    <sheetView workbookViewId="0">
      <selection activeCell="K58" sqref="K58"/>
    </sheetView>
  </sheetViews>
  <sheetFormatPr baseColWidth="10" defaultRowHeight="10" x14ac:dyDescent="0"/>
  <sheetData>
    <row r="48" spans="5:7">
      <c r="E48" t="str">
        <f>'Etape 4'!E25:F25</f>
        <v>3 Jahre</v>
      </c>
      <c r="F48" t="str">
        <f>'Etape 4'!F25:G25</f>
        <v>5 Jahre</v>
      </c>
      <c r="G48" t="str">
        <f>'Etape 4'!G25:H25</f>
        <v>7 Jahre</v>
      </c>
    </row>
    <row r="49" spans="3:7">
      <c r="C49" t="str">
        <f>'Etape 4'!C26:D26</f>
        <v xml:space="preserve"> Raiffeisen</v>
      </c>
      <c r="E49" s="50">
        <f>'Etape 4'!E26:F26</f>
        <v>1.14E-2</v>
      </c>
      <c r="F49" s="50">
        <f>'Etape 4'!F26:G26</f>
        <v>1.2999999999999999E-2</v>
      </c>
      <c r="G49" s="50">
        <f>'Etape 4'!G26:H26</f>
        <v>1.6E-2</v>
      </c>
    </row>
    <row r="50" spans="3:7">
      <c r="C50" t="str">
        <f>'Etape 4'!C27:D27</f>
        <v xml:space="preserve"> Migros Bank</v>
      </c>
      <c r="E50" s="50">
        <f>'Etape 4'!E27:F27</f>
        <v>1.0500000000000001E-2</v>
      </c>
      <c r="F50" s="50">
        <f>'Etape 4'!F27:G27</f>
        <v>1.2500000000000001E-2</v>
      </c>
      <c r="G50" s="50">
        <f>'Etape 4'!G27:H27</f>
        <v>1.4999999999999999E-2</v>
      </c>
    </row>
    <row r="51" spans="3:7">
      <c r="C51" t="str">
        <f>'Etape 4'!C28:D28</f>
        <v xml:space="preserve"> CS</v>
      </c>
      <c r="E51" s="50">
        <f>'Etape 4'!E28:F28</f>
        <v>1.04E-2</v>
      </c>
      <c r="F51" s="50">
        <f>'Etape 4'!F28:G28</f>
        <v>1.2999999999999999E-2</v>
      </c>
      <c r="G51" s="50">
        <f>'Etape 4'!G28:H28</f>
        <v>1.4999999999999999E-2</v>
      </c>
    </row>
  </sheetData>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Etape 4</vt:lpstr>
      <vt:lpstr>Blatt1</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Etappe 1: Der Anti-Fragilitäts-Test</dc:title>
  <dc:creator/>
  <dc:description>Das Tool zur 1. Etappe dient als Standortbestimmung Deiner jetzigen Hypothekar-Situation.</dc:description>
  <cp:lastModifiedBy/>
  <cp:lastPrinted>2015-02-03T19:27:34Z</cp:lastPrinted>
  <dcterms:created xsi:type="dcterms:W3CDTF">2004-05-19T05:23:44Z</dcterms:created>
  <dcterms:modified xsi:type="dcterms:W3CDTF">2015-04-20T18:21:20Z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710200042</vt:i4>
  </property>
  <property fmtid="{D5CDD505-2E9C-101B-9397-08002B2CF9AE}" pid="3" name="_NewReviewCycle">
    <vt:lpwstr/>
  </property>
  <property fmtid="{D5CDD505-2E9C-101B-9397-08002B2CF9AE}" pid="4" name="_PreviousAdHocReviewCycleID">
    <vt:i4>-965295113</vt:i4>
  </property>
</Properties>
</file>